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<sst xmlns="http://schemas.openxmlformats.org/spreadsheetml/2006/main" count="381" uniqueCount="255">
  <si>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</si>
  <si>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</si>
  <si>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</si>
  <si>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</si>
  <si>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</si>
  <si>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</si>
  <si>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</si>
  <si>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</si>
  <si>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</si>
  <si>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</si>
  <si>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Технічне обсл.ліфтів</t>
  </si>
  <si>
    <t>ТОВ "АСКО-БУДМОНТАЖ"</t>
  </si>
  <si>
    <t>Гуманітарна допомога</t>
  </si>
  <si>
    <t>РАЗОМ</t>
  </si>
  <si>
    <t xml:space="preserve">РАЗОМ всі </t>
  </si>
  <si>
    <t>код.кл.</t>
  </si>
  <si>
    <t>Доступні ліки</t>
  </si>
  <si>
    <t>Суми за дорученням власних надходжень</t>
  </si>
  <si>
    <t xml:space="preserve">РАЗОМ КЕКВ 2220 МБ </t>
  </si>
  <si>
    <t>Інсуліни</t>
  </si>
  <si>
    <t>Роботи та послуги отримані в 2018р.</t>
  </si>
  <si>
    <t>ЧОКП "Фармація"</t>
  </si>
  <si>
    <t>Наркотичні засоби</t>
  </si>
  <si>
    <t>РАЗОМ КЕКВ 2730</t>
  </si>
  <si>
    <t>1</t>
  </si>
  <si>
    <t>ТОВ "Аптека 7"</t>
  </si>
  <si>
    <t>2</t>
  </si>
  <si>
    <t>ТОВ "Аверс Фарм"</t>
  </si>
  <si>
    <t>ТОВ "Ваша аптека"</t>
  </si>
  <si>
    <t>КПТМ"Черкаситеплокомуненерго"</t>
  </si>
  <si>
    <t>Опалення по приладу</t>
  </si>
  <si>
    <t>561-1</t>
  </si>
  <si>
    <t>52-1</t>
  </si>
  <si>
    <t>КП"Черкаська служба чистоти"</t>
  </si>
  <si>
    <t xml:space="preserve"> Оренда контейнера дляТПВ</t>
  </si>
  <si>
    <t>21-1.</t>
  </si>
  <si>
    <t>98390000-3</t>
  </si>
  <si>
    <t>21-2.</t>
  </si>
  <si>
    <t>д.№844</t>
  </si>
  <si>
    <t>Послуга з вивезення та захоронення ТПВ</t>
  </si>
  <si>
    <t xml:space="preserve">Комунальні послуги </t>
  </si>
  <si>
    <t>ФОП ЖУК І.В.</t>
  </si>
  <si>
    <t>50310000-1</t>
  </si>
  <si>
    <t>Ремонт та тех.обслуговування</t>
  </si>
  <si>
    <t>32-1</t>
  </si>
  <si>
    <t>КП "Черкасиводоканал"</t>
  </si>
  <si>
    <t>водовідведення</t>
  </si>
  <si>
    <t>к-1216</t>
  </si>
  <si>
    <t>водовідведення с/м</t>
  </si>
  <si>
    <t>к-1218</t>
  </si>
  <si>
    <t>Водопостачання</t>
  </si>
  <si>
    <t>Водопостачання с/м</t>
  </si>
  <si>
    <t>В-1217</t>
  </si>
  <si>
    <t>В-1215</t>
  </si>
  <si>
    <t>843-1</t>
  </si>
  <si>
    <t>Електроенергія Акт.</t>
  </si>
  <si>
    <t>Електроенергія Реакт.</t>
  </si>
  <si>
    <t>А-ТУР</t>
  </si>
  <si>
    <t>АТ-1</t>
  </si>
  <si>
    <t>ТОВ  білизниЧеркаська фабрика хімчистки та прання</t>
  </si>
  <si>
    <t>Послуги прання</t>
  </si>
  <si>
    <t>ДП Черкасистандартметрологія</t>
  </si>
  <si>
    <t>Повірка приладів</t>
  </si>
  <si>
    <t>Транспортні послуги</t>
  </si>
  <si>
    <t>Супровід прогр.забезпечення "Мед.статистика"</t>
  </si>
  <si>
    <t>ПП "Техноінфомед-2"</t>
  </si>
  <si>
    <t>Супровід прогр.забезпечення "Поліклініка"</t>
  </si>
  <si>
    <t>ПП "Медінфосервіс"</t>
  </si>
  <si>
    <t>Супровід прогр.забезпечення "Облік ме.кадрів"</t>
  </si>
  <si>
    <t>50750000-7</t>
  </si>
  <si>
    <t>65130000-3</t>
  </si>
  <si>
    <t>Всього водопостачання місц.:</t>
  </si>
  <si>
    <t>Всього водовідведення місц.:</t>
  </si>
  <si>
    <t>Всього водовідведення спец..:</t>
  </si>
  <si>
    <t>д.81</t>
  </si>
  <si>
    <t>Водопостачання 2272 місц.</t>
  </si>
  <si>
    <t>Водовідведення 2272 місц.</t>
  </si>
  <si>
    <t>Водовідведення 2272 спец.</t>
  </si>
  <si>
    <t>90400000-1</t>
  </si>
  <si>
    <t>ПАТ "Черкасиобленерго"</t>
  </si>
  <si>
    <t>д.843/3</t>
  </si>
  <si>
    <t>Разом 2272 :</t>
  </si>
  <si>
    <t>Разом 2273 :</t>
  </si>
  <si>
    <t>Всього акт.електроен. місц.:</t>
  </si>
  <si>
    <t>Електроенергія акт.місц</t>
  </si>
  <si>
    <t>Електроенергія реакт.місц</t>
  </si>
  <si>
    <t>Всього реакт.електроен. місц.:</t>
  </si>
  <si>
    <t>09310000-5</t>
  </si>
  <si>
    <t>ФОП Сомик І.І.</t>
  </si>
  <si>
    <t>Ремонт стереалізатора</t>
  </si>
  <si>
    <t>Ремонт стереалізатора повітряного ГК-80</t>
  </si>
  <si>
    <t>разом :</t>
  </si>
  <si>
    <t>д.317</t>
  </si>
  <si>
    <t>317-1</t>
  </si>
  <si>
    <t xml:space="preserve"> 2240 державний</t>
  </si>
  <si>
    <t>90510000-5</t>
  </si>
  <si>
    <t>д.3</t>
  </si>
  <si>
    <t>98310000-9</t>
  </si>
  <si>
    <t xml:space="preserve"> 2240 спец</t>
  </si>
  <si>
    <t>д.212</t>
  </si>
  <si>
    <t>50410000-2</t>
  </si>
  <si>
    <t xml:space="preserve"> 2240 спец разом</t>
  </si>
  <si>
    <t xml:space="preserve"> 2240 державний разом</t>
  </si>
  <si>
    <t>72260000-5</t>
  </si>
  <si>
    <t>д.2</t>
  </si>
  <si>
    <t>3</t>
  </si>
  <si>
    <t>4</t>
  </si>
  <si>
    <t>КЗ "Черкаський обласний протитуберкульозний диспансер"</t>
  </si>
  <si>
    <t>Левофлоксацин 500мг №100</t>
  </si>
  <si>
    <t>Електроенергія Акт.(понаддоговірна)</t>
  </si>
  <si>
    <t>ПАТ "ТЕЦ" Черкаське хімволокно</t>
  </si>
  <si>
    <t>Теплоенергія по приладу</t>
  </si>
  <si>
    <t>461-1</t>
  </si>
  <si>
    <t>Гаряче водопостачання</t>
  </si>
  <si>
    <t>2272 місцевий</t>
  </si>
  <si>
    <t>2271 місцевий</t>
  </si>
  <si>
    <t>Маклаут-ГАММА</t>
  </si>
  <si>
    <t>Постійна ІР адреса</t>
  </si>
  <si>
    <t>19Л</t>
  </si>
  <si>
    <t>33600000-6</t>
  </si>
  <si>
    <t>ТОВ "БАДМ-Б"</t>
  </si>
  <si>
    <t>33770000-8</t>
  </si>
  <si>
    <t>Прокладки урологічні</t>
  </si>
  <si>
    <t>Памперси (підгузки)</t>
  </si>
  <si>
    <t>33750000-2</t>
  </si>
  <si>
    <t>52988535-2</t>
  </si>
  <si>
    <t>52988535-1</t>
  </si>
  <si>
    <t>ФОП Москалець О.А.</t>
  </si>
  <si>
    <t>Глюкометр для сліпих</t>
  </si>
  <si>
    <t>Тонометр з мовним інтерфейсом</t>
  </si>
  <si>
    <t>33140000-3</t>
  </si>
  <si>
    <t>33140000-4</t>
  </si>
  <si>
    <t>461-2</t>
  </si>
  <si>
    <t>561-2</t>
  </si>
  <si>
    <t>843-2</t>
  </si>
  <si>
    <t>Електроенергія акт.спец</t>
  </si>
  <si>
    <t>Всього акт.електроен. спец.:</t>
  </si>
  <si>
    <t>Всього реакт.електроен. спец.:</t>
  </si>
  <si>
    <t>Електроенергія реакт.спец</t>
  </si>
  <si>
    <t xml:space="preserve">                  </t>
  </si>
  <si>
    <t>ТОВ "Дуамед"</t>
  </si>
  <si>
    <t>Мочеприемник</t>
  </si>
  <si>
    <t>Калоприймачі</t>
  </si>
  <si>
    <t>317-2</t>
  </si>
  <si>
    <t>52-2</t>
  </si>
  <si>
    <t>ОСББ "Дніпро"</t>
  </si>
  <si>
    <t>відшкод.послуг крім комунальних</t>
  </si>
  <si>
    <t>ПАТ "Укртелеком"ЧФ</t>
  </si>
  <si>
    <t>телек.послуги(січень-лютий)</t>
  </si>
  <si>
    <t>ПП Комплекс безпекти  "Лідер"</t>
  </si>
  <si>
    <t>охорона обьєктів січень 2018</t>
  </si>
  <si>
    <t>охорона обьєктів лютий 2018</t>
  </si>
  <si>
    <t>Маклаут-Сервіс</t>
  </si>
  <si>
    <t>послуги інтернету(січень)</t>
  </si>
  <si>
    <t>послуги інтернету(лютий)</t>
  </si>
  <si>
    <t>32-2</t>
  </si>
  <si>
    <t>ФОП Головко Н.З.</t>
  </si>
  <si>
    <t>Прогр.забезпечення 1-С</t>
  </si>
  <si>
    <t>Ремонт медтехніки</t>
  </si>
  <si>
    <t>КЗ "Черкаський обл.інформаційно - аналітичний центр мед.статистики"</t>
  </si>
  <si>
    <t>Спеціальні рецептурні бланки форми №3/ф-3/</t>
  </si>
  <si>
    <t>22450000-9</t>
  </si>
  <si>
    <t>36/2210</t>
  </si>
  <si>
    <t>С-36</t>
  </si>
  <si>
    <t>ФОП Михайлик А.А.</t>
  </si>
  <si>
    <t>РАЗОМ КЕКВ 2210</t>
  </si>
  <si>
    <t>Спеціальний рахунок</t>
  </si>
  <si>
    <t>Засіб КЗІ "Secure Token-337M"</t>
  </si>
  <si>
    <t>30230000-0</t>
  </si>
  <si>
    <t>АТ-06</t>
  </si>
  <si>
    <t>АТ-09</t>
  </si>
  <si>
    <t>АТ-18</t>
  </si>
  <si>
    <t>561-3</t>
  </si>
  <si>
    <t>В-9013</t>
  </si>
  <si>
    <t>В-9029</t>
  </si>
  <si>
    <t>к-9014</t>
  </si>
  <si>
    <t>843-3</t>
  </si>
  <si>
    <t>2271 спеціальницй</t>
  </si>
  <si>
    <t>к-9029</t>
  </si>
  <si>
    <t>8/2730</t>
  </si>
  <si>
    <t>АТ-25</t>
  </si>
  <si>
    <t>Пільгові медикаменти</t>
  </si>
  <si>
    <t>ФОП "Покотило С.І."</t>
  </si>
  <si>
    <t>33/2210</t>
  </si>
  <si>
    <t>Комплект меблів</t>
  </si>
  <si>
    <t>39120000-9</t>
  </si>
  <si>
    <t>9/2730</t>
  </si>
  <si>
    <t>7/2730</t>
  </si>
  <si>
    <t>6//2730</t>
  </si>
  <si>
    <t>СПД Гненна Н.Є.</t>
  </si>
  <si>
    <t>Миючі та чистящі засоби</t>
  </si>
  <si>
    <t>Рукавиці господарські</t>
  </si>
  <si>
    <t>18140000-2</t>
  </si>
  <si>
    <t>Пакети для сміття</t>
  </si>
  <si>
    <t>19640000-4</t>
  </si>
  <si>
    <t>Мило</t>
  </si>
  <si>
    <t>Рушник паперовий</t>
  </si>
  <si>
    <t>33710000-0</t>
  </si>
  <si>
    <t>33760000-5</t>
  </si>
  <si>
    <t>Віники</t>
  </si>
  <si>
    <t>39220000-0</t>
  </si>
  <si>
    <t>Освіжувач повітря,поліроль</t>
  </si>
  <si>
    <t>39810000-3</t>
  </si>
  <si>
    <t>Продукти для чищення</t>
  </si>
  <si>
    <t>39830000-9</t>
  </si>
  <si>
    <t>ФОП Беденко В.П.</t>
  </si>
  <si>
    <t>35/2210</t>
  </si>
  <si>
    <t>34/2210</t>
  </si>
  <si>
    <t>Бланки</t>
  </si>
  <si>
    <t>22800000-8</t>
  </si>
  <si>
    <t>Симода капс. По 60 мг №28</t>
  </si>
  <si>
    <t>Амесол таб.по 500мг №80</t>
  </si>
  <si>
    <t>КЗ "Черкаський обласний протитуберкульозний диспансер"ЧОР</t>
  </si>
  <si>
    <t>ТОВ "ФАРМЛІГА УКРАЇНА"</t>
  </si>
  <si>
    <t>3314000-3</t>
  </si>
  <si>
    <t>53999040-1</t>
  </si>
  <si>
    <t>19510000-4</t>
  </si>
  <si>
    <t>Рукавички медичні н/с</t>
  </si>
  <si>
    <t>317-3</t>
  </si>
  <si>
    <t>21-3.</t>
  </si>
  <si>
    <t>ФОП Максименко А.А.</t>
  </si>
  <si>
    <t>49/2210</t>
  </si>
  <si>
    <t>Дошка для прасування</t>
  </si>
  <si>
    <t>39290000-1</t>
  </si>
  <si>
    <t>Швабра з/самовіджим</t>
  </si>
  <si>
    <t>Пульверизатор з колбою</t>
  </si>
  <si>
    <t>19520000-7</t>
  </si>
  <si>
    <t xml:space="preserve"> ТОВ "КОМФІ ТРЕЙД"</t>
  </si>
  <si>
    <t>2285/2210</t>
  </si>
  <si>
    <t>Праска Tefal FV4493EO</t>
  </si>
  <si>
    <t>Дозатор для мила</t>
  </si>
  <si>
    <t>Контейнер арктик</t>
  </si>
  <si>
    <t>39710000-2</t>
  </si>
  <si>
    <t>ТОВ "Медит-М"</t>
  </si>
  <si>
    <t>843-4</t>
  </si>
  <si>
    <t>54003886-1</t>
  </si>
  <si>
    <t>Шпателі</t>
  </si>
  <si>
    <t>33130000-0</t>
  </si>
  <si>
    <t>Медичні матеріали(мед.серветки,шприці)</t>
  </si>
  <si>
    <t>02</t>
  </si>
  <si>
    <t>53880072-2</t>
  </si>
  <si>
    <t>53880072-1</t>
  </si>
  <si>
    <t>АТ-22</t>
  </si>
  <si>
    <t>АТ-27</t>
  </si>
  <si>
    <t>д.330</t>
  </si>
  <si>
    <t>60100000-9</t>
  </si>
  <si>
    <t xml:space="preserve">                       І Н Ф О Р М А Ц І Я    щодо видатків станом на  18.05.2018р.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</si>
  <si>
    <t>ТОВ "ДЕЗ-ТАЙМ"</t>
  </si>
  <si>
    <t>Деззасоби</t>
  </si>
  <si>
    <t>24450000-3</t>
  </si>
  <si>
    <t>49/2220</t>
  </si>
  <si>
    <t>ФОП Почтар В.П.</t>
  </si>
  <si>
    <t>38/2210</t>
  </si>
  <si>
    <t>Папір газетний</t>
  </si>
  <si>
    <t>22990000-6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</si>
</sst>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[$-422]d\ mmmm\ yyyy&quot; р.&quot;"/>
    <numFmt numFmtId="183" formatCode="dd\.mm\.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;[Red]0.00"/>
    <numFmt numFmtId="191" formatCode="0.0000"/>
    <numFmt numFmtId="192" formatCode="dd/mm/yy;@"/>
  </numFmts>
  <fonts count="84"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2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color indexed="17"/>
      <name val="Times New Roman"/>
      <family val="1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1" tint="0.04998999834060669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rgb="FF00B050"/>
      <name val="Times New Roman"/>
      <family val="1"/>
    </font>
    <font>
      <b/>
      <sz val="18"/>
      <color theme="1"/>
      <name val="Times New Roman"/>
      <family val="1"/>
    </font>
    <font>
      <b/>
      <u val="single"/>
      <sz val="16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3" xfId="0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top"/>
    </xf>
    <xf numFmtId="2" fontId="74" fillId="0" borderId="11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75" fillId="0" borderId="10" xfId="0" applyNumberFormat="1" applyFont="1" applyFill="1" applyBorder="1" applyAlignment="1">
      <alignment horizontal="center" vertical="top" wrapText="1"/>
    </xf>
    <xf numFmtId="2" fontId="75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2" fontId="1" fillId="32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7" fontId="4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center" vertical="top" wrapText="1"/>
    </xf>
    <xf numFmtId="14" fontId="77" fillId="34" borderId="10" xfId="0" applyNumberFormat="1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left" vertical="top" wrapText="1"/>
    </xf>
    <xf numFmtId="2" fontId="78" fillId="34" borderId="10" xfId="0" applyNumberFormat="1" applyFont="1" applyFill="1" applyBorder="1" applyAlignment="1">
      <alignment horizontal="center" vertical="top" wrapText="1"/>
    </xf>
    <xf numFmtId="2" fontId="9" fillId="34" borderId="24" xfId="0" applyNumberFormat="1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7" fillId="35" borderId="11" xfId="0" applyFont="1" applyFill="1" applyBorder="1" applyAlignment="1">
      <alignment horizontal="center"/>
    </xf>
    <xf numFmtId="2" fontId="18" fillId="35" borderId="11" xfId="0" applyNumberFormat="1" applyFont="1" applyFill="1" applyBorder="1" applyAlignment="1">
      <alignment horizontal="center"/>
    </xf>
    <xf numFmtId="2" fontId="18" fillId="35" borderId="11" xfId="0" applyNumberFormat="1" applyFont="1" applyFill="1" applyBorder="1" applyAlignment="1">
      <alignment horizontal="left"/>
    </xf>
    <xf numFmtId="0" fontId="17" fillId="35" borderId="11" xfId="0" applyFont="1" applyFill="1" applyBorder="1" applyAlignment="1">
      <alignment/>
    </xf>
    <xf numFmtId="2" fontId="18" fillId="35" borderId="25" xfId="0" applyNumberFormat="1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top"/>
    </xf>
    <xf numFmtId="2" fontId="10" fillId="0" borderId="17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 wrapText="1"/>
    </xf>
    <xf numFmtId="2" fontId="76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14" fontId="3" fillId="0" borderId="32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14" fontId="1" fillId="0" borderId="18" xfId="0" applyNumberFormat="1" applyFont="1" applyFill="1" applyBorder="1" applyAlignment="1">
      <alignment horizontal="center"/>
    </xf>
    <xf numFmtId="14" fontId="1" fillId="0" borderId="34" xfId="0" applyNumberFormat="1" applyFont="1" applyFill="1" applyBorder="1" applyAlignment="1">
      <alignment horizontal="center"/>
    </xf>
    <xf numFmtId="14" fontId="1" fillId="0" borderId="31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4" fontId="3" fillId="0" borderId="35" xfId="0" applyNumberFormat="1" applyFont="1" applyFill="1" applyBorder="1" applyAlignment="1">
      <alignment horizontal="center"/>
    </xf>
    <xf numFmtId="14" fontId="3" fillId="0" borderId="35" xfId="0" applyNumberFormat="1" applyFont="1" applyFill="1" applyBorder="1" applyAlignment="1">
      <alignment/>
    </xf>
    <xf numFmtId="16" fontId="3" fillId="0" borderId="3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79" fillId="0" borderId="2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top"/>
    </xf>
    <xf numFmtId="0" fontId="13" fillId="34" borderId="22" xfId="0" applyFont="1" applyFill="1" applyBorder="1" applyAlignment="1">
      <alignment horizontal="center" vertical="top" wrapText="1"/>
    </xf>
    <xf numFmtId="14" fontId="3" fillId="34" borderId="22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 vertical="center"/>
    </xf>
    <xf numFmtId="14" fontId="3" fillId="34" borderId="38" xfId="0" applyNumberFormat="1" applyFont="1" applyFill="1" applyBorder="1" applyAlignment="1">
      <alignment vertical="center"/>
    </xf>
    <xf numFmtId="2" fontId="1" fillId="34" borderId="3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top"/>
    </xf>
    <xf numFmtId="14" fontId="3" fillId="0" borderId="40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 horizontal="center" vertical="center"/>
    </xf>
    <xf numFmtId="2" fontId="1" fillId="34" borderId="4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20" fillId="6" borderId="46" xfId="0" applyFont="1" applyFill="1" applyBorder="1" applyAlignment="1">
      <alignment horizontal="center" vertical="top"/>
    </xf>
    <xf numFmtId="0" fontId="12" fillId="6" borderId="47" xfId="0" applyFont="1" applyFill="1" applyBorder="1" applyAlignment="1">
      <alignment horizontal="center" vertical="top"/>
    </xf>
    <xf numFmtId="14" fontId="3" fillId="6" borderId="47" xfId="0" applyNumberFormat="1" applyFont="1" applyFill="1" applyBorder="1" applyAlignment="1">
      <alignment horizontal="center"/>
    </xf>
    <xf numFmtId="2" fontId="1" fillId="6" borderId="47" xfId="0" applyNumberFormat="1" applyFont="1" applyFill="1" applyBorder="1" applyAlignment="1">
      <alignment horizontal="center"/>
    </xf>
    <xf numFmtId="2" fontId="1" fillId="6" borderId="48" xfId="0" applyNumberFormat="1" applyFont="1" applyFill="1" applyBorder="1" applyAlignment="1">
      <alignment horizontal="center" wrapText="1"/>
    </xf>
    <xf numFmtId="0" fontId="3" fillId="6" borderId="47" xfId="0" applyFont="1" applyFill="1" applyBorder="1" applyAlignment="1">
      <alignment horizontal="center"/>
    </xf>
    <xf numFmtId="14" fontId="3" fillId="6" borderId="47" xfId="0" applyNumberFormat="1" applyFont="1" applyFill="1" applyBorder="1" applyAlignment="1">
      <alignment/>
    </xf>
    <xf numFmtId="2" fontId="1" fillId="6" borderId="4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 horizontal="center" vertical="center"/>
    </xf>
    <xf numFmtId="0" fontId="20" fillId="37" borderId="46" xfId="0" applyFont="1" applyFill="1" applyBorder="1" applyAlignment="1">
      <alignment horizontal="center" vertical="top"/>
    </xf>
    <xf numFmtId="0" fontId="12" fillId="37" borderId="47" xfId="0" applyFont="1" applyFill="1" applyBorder="1" applyAlignment="1">
      <alignment horizontal="center" vertical="top"/>
    </xf>
    <xf numFmtId="14" fontId="3" fillId="37" borderId="47" xfId="0" applyNumberFormat="1" applyFont="1" applyFill="1" applyBorder="1" applyAlignment="1">
      <alignment horizontal="center"/>
    </xf>
    <xf numFmtId="2" fontId="1" fillId="37" borderId="47" xfId="0" applyNumberFormat="1" applyFont="1" applyFill="1" applyBorder="1" applyAlignment="1">
      <alignment horizontal="center"/>
    </xf>
    <xf numFmtId="2" fontId="1" fillId="37" borderId="48" xfId="0" applyNumberFormat="1" applyFont="1" applyFill="1" applyBorder="1" applyAlignment="1">
      <alignment horizontal="center" wrapText="1"/>
    </xf>
    <xf numFmtId="0" fontId="3" fillId="37" borderId="47" xfId="0" applyFont="1" applyFill="1" applyBorder="1" applyAlignment="1">
      <alignment horizontal="center"/>
    </xf>
    <xf numFmtId="14" fontId="3" fillId="37" borderId="47" xfId="0" applyNumberFormat="1" applyFont="1" applyFill="1" applyBorder="1" applyAlignment="1">
      <alignment/>
    </xf>
    <xf numFmtId="2" fontId="1" fillId="37" borderId="4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top"/>
    </xf>
    <xf numFmtId="0" fontId="21" fillId="6" borderId="46" xfId="0" applyFont="1" applyFill="1" applyBorder="1" applyAlignment="1">
      <alignment horizontal="center" vertical="top"/>
    </xf>
    <xf numFmtId="2" fontId="3" fillId="0" borderId="51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 vertical="top"/>
    </xf>
    <xf numFmtId="2" fontId="1" fillId="0" borderId="53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/>
    </xf>
    <xf numFmtId="14" fontId="3" fillId="0" borderId="31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31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2" fillId="34" borderId="48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/>
    </xf>
    <xf numFmtId="0" fontId="0" fillId="34" borderId="48" xfId="0" applyFill="1" applyBorder="1" applyAlignment="1">
      <alignment/>
    </xf>
    <xf numFmtId="2" fontId="1" fillId="34" borderId="55" xfId="0" applyNumberFormat="1" applyFont="1" applyFill="1" applyBorder="1" applyAlignment="1">
      <alignment horizontal="center" vertical="center"/>
    </xf>
    <xf numFmtId="0" fontId="11" fillId="6" borderId="56" xfId="0" applyFont="1" applyFill="1" applyBorder="1" applyAlignment="1">
      <alignment horizontal="center" vertical="top"/>
    </xf>
    <xf numFmtId="0" fontId="3" fillId="6" borderId="48" xfId="0" applyFont="1" applyFill="1" applyBorder="1" applyAlignment="1">
      <alignment horizontal="center"/>
    </xf>
    <xf numFmtId="14" fontId="3" fillId="6" borderId="56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9" fillId="34" borderId="46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2" fontId="1" fillId="6" borderId="56" xfId="0" applyNumberFormat="1" applyFont="1" applyFill="1" applyBorder="1" applyAlignment="1">
      <alignment horizontal="center" wrapText="1"/>
    </xf>
    <xf numFmtId="2" fontId="1" fillId="6" borderId="55" xfId="0" applyNumberFormat="1" applyFont="1" applyFill="1" applyBorder="1" applyAlignment="1">
      <alignment horizontal="center"/>
    </xf>
    <xf numFmtId="2" fontId="1" fillId="6" borderId="55" xfId="0" applyNumberFormat="1" applyFont="1" applyFill="1" applyBorder="1" applyAlignment="1">
      <alignment horizontal="center" vertical="center"/>
    </xf>
    <xf numFmtId="14" fontId="3" fillId="34" borderId="0" xfId="0" applyNumberFormat="1" applyFont="1" applyFill="1" applyBorder="1" applyAlignment="1">
      <alignment horizontal="center"/>
    </xf>
    <xf numFmtId="14" fontId="3" fillId="34" borderId="48" xfId="0" applyNumberFormat="1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 vertical="top" wrapText="1"/>
    </xf>
    <xf numFmtId="0" fontId="3" fillId="34" borderId="57" xfId="0" applyFont="1" applyFill="1" applyBorder="1" applyAlignment="1">
      <alignment horizontal="center" wrapText="1"/>
    </xf>
    <xf numFmtId="14" fontId="3" fillId="34" borderId="58" xfId="0" applyNumberFormat="1" applyFont="1" applyFill="1" applyBorder="1" applyAlignment="1">
      <alignment horizontal="center"/>
    </xf>
    <xf numFmtId="2" fontId="1" fillId="34" borderId="57" xfId="0" applyNumberFormat="1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14" fontId="3" fillId="34" borderId="43" xfId="0" applyNumberFormat="1" applyFont="1" applyFill="1" applyBorder="1" applyAlignment="1">
      <alignment/>
    </xf>
    <xf numFmtId="2" fontId="1" fillId="34" borderId="59" xfId="0" applyNumberFormat="1" applyFont="1" applyFill="1" applyBorder="1" applyAlignment="1">
      <alignment horizontal="center"/>
    </xf>
    <xf numFmtId="0" fontId="0" fillId="34" borderId="59" xfId="0" applyFill="1" applyBorder="1" applyAlignment="1">
      <alignment/>
    </xf>
    <xf numFmtId="0" fontId="0" fillId="34" borderId="43" xfId="0" applyFill="1" applyBorder="1" applyAlignment="1">
      <alignment/>
    </xf>
    <xf numFmtId="2" fontId="7" fillId="34" borderId="56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wrapText="1"/>
    </xf>
    <xf numFmtId="14" fontId="1" fillId="34" borderId="34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5" xfId="0" applyFill="1" applyBorder="1" applyAlignment="1">
      <alignment/>
    </xf>
    <xf numFmtId="2" fontId="7" fillId="34" borderId="31" xfId="0" applyNumberFormat="1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 vertical="top" wrapText="1"/>
    </xf>
    <xf numFmtId="2" fontId="6" fillId="34" borderId="22" xfId="0" applyNumberFormat="1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61" xfId="0" applyFill="1" applyBorder="1" applyAlignment="1">
      <alignment/>
    </xf>
    <xf numFmtId="0" fontId="2" fillId="34" borderId="37" xfId="0" applyFont="1" applyFill="1" applyBorder="1" applyAlignment="1">
      <alignment horizontal="center" vertical="top" wrapText="1"/>
    </xf>
    <xf numFmtId="0" fontId="3" fillId="34" borderId="57" xfId="0" applyFont="1" applyFill="1" applyBorder="1" applyAlignment="1">
      <alignment horizontal="center"/>
    </xf>
    <xf numFmtId="2" fontId="1" fillId="34" borderId="58" xfId="0" applyNumberFormat="1" applyFont="1" applyFill="1" applyBorder="1" applyAlignment="1">
      <alignment horizontal="center"/>
    </xf>
    <xf numFmtId="0" fontId="3" fillId="34" borderId="58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8" xfId="0" applyFont="1" applyFill="1" applyBorder="1" applyAlignment="1">
      <alignment/>
    </xf>
    <xf numFmtId="0" fontId="19" fillId="34" borderId="21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/>
    </xf>
    <xf numFmtId="0" fontId="2" fillId="34" borderId="60" xfId="0" applyFont="1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/>
    </xf>
    <xf numFmtId="2" fontId="7" fillId="34" borderId="23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 vertical="center"/>
    </xf>
    <xf numFmtId="0" fontId="22" fillId="34" borderId="57" xfId="0" applyFont="1" applyFill="1" applyBorder="1" applyAlignment="1">
      <alignment horizontal="center"/>
    </xf>
    <xf numFmtId="2" fontId="7" fillId="34" borderId="57" xfId="0" applyNumberFormat="1" applyFont="1" applyFill="1" applyBorder="1" applyAlignment="1">
      <alignment horizontal="center"/>
    </xf>
    <xf numFmtId="2" fontId="3" fillId="34" borderId="43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top" wrapText="1"/>
    </xf>
    <xf numFmtId="0" fontId="23" fillId="37" borderId="19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2" fontId="7" fillId="0" borderId="25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 wrapText="1"/>
    </xf>
    <xf numFmtId="14" fontId="1" fillId="34" borderId="22" xfId="0" applyNumberFormat="1" applyFont="1" applyFill="1" applyBorder="1" applyAlignment="1">
      <alignment horizontal="center" vertical="center"/>
    </xf>
    <xf numFmtId="2" fontId="1" fillId="34" borderId="22" xfId="0" applyNumberFormat="1" applyFont="1" applyFill="1" applyBorder="1" applyAlignment="1">
      <alignment horizontal="center" vertical="center"/>
    </xf>
    <xf numFmtId="0" fontId="0" fillId="34" borderId="58" xfId="0" applyFill="1" applyBorder="1" applyAlignment="1">
      <alignment/>
    </xf>
    <xf numFmtId="2" fontId="0" fillId="0" borderId="25" xfId="0" applyNumberFormat="1" applyFill="1" applyBorder="1" applyAlignment="1">
      <alignment/>
    </xf>
    <xf numFmtId="0" fontId="13" fillId="0" borderId="40" xfId="0" applyFont="1" applyFill="1" applyBorder="1" applyAlignment="1">
      <alignment horizontal="center" vertical="top" wrapText="1"/>
    </xf>
    <xf numFmtId="2" fontId="14" fillId="0" borderId="4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14" fontId="3" fillId="0" borderId="40" xfId="0" applyNumberFormat="1" applyFont="1" applyFill="1" applyBorder="1" applyAlignment="1">
      <alignment vertical="center"/>
    </xf>
    <xf numFmtId="0" fontId="24" fillId="34" borderId="38" xfId="0" applyFont="1" applyFill="1" applyBorder="1" applyAlignment="1">
      <alignment horizontal="center"/>
    </xf>
    <xf numFmtId="14" fontId="24" fillId="34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3" fillId="0" borderId="62" xfId="0" applyNumberFormat="1" applyFont="1" applyFill="1" applyBorder="1" applyAlignment="1">
      <alignment/>
    </xf>
    <xf numFmtId="0" fontId="0" fillId="37" borderId="63" xfId="0" applyFill="1" applyBorder="1" applyAlignment="1">
      <alignment/>
    </xf>
    <xf numFmtId="0" fontId="0" fillId="37" borderId="4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64" xfId="0" applyFill="1" applyBorder="1" applyAlignment="1">
      <alignment/>
    </xf>
    <xf numFmtId="0" fontId="0" fillId="37" borderId="65" xfId="0" applyFill="1" applyBorder="1" applyAlignment="1">
      <alignment/>
    </xf>
    <xf numFmtId="2" fontId="25" fillId="34" borderId="23" xfId="0" applyNumberFormat="1" applyFont="1" applyFill="1" applyBorder="1" applyAlignment="1">
      <alignment horizontal="center"/>
    </xf>
    <xf numFmtId="2" fontId="25" fillId="37" borderId="42" xfId="0" applyNumberFormat="1" applyFont="1" applyFill="1" applyBorder="1" applyAlignment="1">
      <alignment horizontal="center"/>
    </xf>
    <xf numFmtId="0" fontId="23" fillId="34" borderId="56" xfId="0" applyFont="1" applyFill="1" applyBorder="1" applyAlignment="1">
      <alignment horizontal="left" vertical="top" wrapText="1"/>
    </xf>
    <xf numFmtId="0" fontId="23" fillId="37" borderId="56" xfId="0" applyFont="1" applyFill="1" applyBorder="1" applyAlignment="1">
      <alignment horizontal="left" vertical="top" wrapText="1"/>
    </xf>
    <xf numFmtId="0" fontId="21" fillId="0" borderId="5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2" fontId="24" fillId="34" borderId="22" xfId="0" applyNumberFormat="1" applyFont="1" applyFill="1" applyBorder="1" applyAlignment="1">
      <alignment horizontal="center"/>
    </xf>
    <xf numFmtId="2" fontId="24" fillId="37" borderId="4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top" wrapText="1"/>
    </xf>
    <xf numFmtId="14" fontId="3" fillId="34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4" fillId="34" borderId="16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vertical="center"/>
    </xf>
    <xf numFmtId="0" fontId="21" fillId="34" borderId="3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top"/>
    </xf>
    <xf numFmtId="0" fontId="23" fillId="34" borderId="19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wrapText="1"/>
    </xf>
    <xf numFmtId="14" fontId="1" fillId="34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4" fontId="3" fillId="34" borderId="62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74" fillId="0" borderId="11" xfId="0" applyFont="1" applyFill="1" applyBorder="1" applyAlignment="1">
      <alignment horizontal="center" vertical="top" wrapText="1"/>
    </xf>
    <xf numFmtId="2" fontId="1" fillId="0" borderId="51" xfId="0" applyNumberFormat="1" applyFont="1" applyFill="1" applyBorder="1" applyAlignment="1">
      <alignment horizontal="center"/>
    </xf>
    <xf numFmtId="0" fontId="21" fillId="37" borderId="46" xfId="0" applyFont="1" applyFill="1" applyBorder="1" applyAlignment="1">
      <alignment horizontal="center" vertical="top"/>
    </xf>
    <xf numFmtId="0" fontId="11" fillId="37" borderId="56" xfId="0" applyFont="1" applyFill="1" applyBorder="1" applyAlignment="1">
      <alignment horizontal="center" vertical="top"/>
    </xf>
    <xf numFmtId="2" fontId="1" fillId="37" borderId="56" xfId="0" applyNumberFormat="1" applyFont="1" applyFill="1" applyBorder="1" applyAlignment="1">
      <alignment horizontal="center" wrapText="1"/>
    </xf>
    <xf numFmtId="0" fontId="3" fillId="37" borderId="48" xfId="0" applyFont="1" applyFill="1" applyBorder="1" applyAlignment="1">
      <alignment horizontal="center"/>
    </xf>
    <xf numFmtId="14" fontId="3" fillId="37" borderId="56" xfId="0" applyNumberFormat="1" applyFont="1" applyFill="1" applyBorder="1" applyAlignment="1">
      <alignment/>
    </xf>
    <xf numFmtId="2" fontId="1" fillId="37" borderId="5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36" borderId="18" xfId="0" applyFont="1" applyFill="1" applyBorder="1" applyAlignment="1">
      <alignment horizontal="center" vertical="top"/>
    </xf>
    <xf numFmtId="14" fontId="3" fillId="36" borderId="18" xfId="0" applyNumberFormat="1" applyFont="1" applyFill="1" applyBorder="1" applyAlignment="1">
      <alignment/>
    </xf>
    <xf numFmtId="2" fontId="1" fillId="36" borderId="5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3" fillId="34" borderId="37" xfId="0" applyFont="1" applyFill="1" applyBorder="1" applyAlignment="1">
      <alignment horizontal="center" vertical="top" wrapText="1"/>
    </xf>
    <xf numFmtId="0" fontId="1" fillId="34" borderId="38" xfId="0" applyFont="1" applyFill="1" applyBorder="1" applyAlignment="1">
      <alignment horizontal="center" wrapText="1"/>
    </xf>
    <xf numFmtId="14" fontId="1" fillId="34" borderId="38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2" fontId="6" fillId="34" borderId="38" xfId="0" applyNumberFormat="1" applyFont="1" applyFill="1" applyBorder="1" applyAlignment="1">
      <alignment horizontal="center"/>
    </xf>
    <xf numFmtId="14" fontId="3" fillId="34" borderId="66" xfId="0" applyNumberFormat="1" applyFont="1" applyFill="1" applyBorder="1" applyAlignment="1">
      <alignment/>
    </xf>
    <xf numFmtId="0" fontId="23" fillId="0" borderId="52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wrapText="1"/>
    </xf>
    <xf numFmtId="14" fontId="1" fillId="0" borderId="67" xfId="0" applyNumberFormat="1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14" fontId="3" fillId="0" borderId="68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75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 wrapText="1"/>
    </xf>
    <xf numFmtId="14" fontId="1" fillId="37" borderId="22" xfId="0" applyNumberFormat="1" applyFont="1" applyFill="1" applyBorder="1" applyAlignment="1">
      <alignment horizontal="center" vertical="center"/>
    </xf>
    <xf numFmtId="2" fontId="1" fillId="37" borderId="22" xfId="0" applyNumberFormat="1" applyFont="1" applyFill="1" applyBorder="1" applyAlignment="1">
      <alignment horizontal="center" vertical="center"/>
    </xf>
    <xf numFmtId="0" fontId="0" fillId="37" borderId="58" xfId="0" applyFill="1" applyBorder="1" applyAlignment="1">
      <alignment/>
    </xf>
    <xf numFmtId="0" fontId="0" fillId="37" borderId="22" xfId="0" applyFill="1" applyBorder="1" applyAlignment="1">
      <alignment/>
    </xf>
    <xf numFmtId="2" fontId="7" fillId="37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 horizontal="left"/>
    </xf>
    <xf numFmtId="2" fontId="76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left" vertical="center" wrapText="1"/>
    </xf>
    <xf numFmtId="2" fontId="28" fillId="38" borderId="10" xfId="0" applyNumberFormat="1" applyFont="1" applyFill="1" applyBorder="1" applyAlignment="1">
      <alignment horizontal="center"/>
    </xf>
    <xf numFmtId="2" fontId="28" fillId="38" borderId="24" xfId="0" applyNumberFormat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top" wrapText="1"/>
    </xf>
    <xf numFmtId="0" fontId="29" fillId="38" borderId="10" xfId="0" applyFont="1" applyFill="1" applyBorder="1" applyAlignment="1">
      <alignment horizontal="center"/>
    </xf>
    <xf numFmtId="2" fontId="28" fillId="38" borderId="11" xfId="0" applyNumberFormat="1" applyFont="1" applyFill="1" applyBorder="1" applyAlignment="1">
      <alignment horizontal="left"/>
    </xf>
    <xf numFmtId="0" fontId="29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vertical="center"/>
    </xf>
    <xf numFmtId="49" fontId="81" fillId="38" borderId="10" xfId="0" applyNumberFormat="1" applyFont="1" applyFill="1" applyBorder="1" applyAlignment="1">
      <alignment horizontal="center"/>
    </xf>
    <xf numFmtId="14" fontId="81" fillId="38" borderId="10" xfId="0" applyNumberFormat="1" applyFont="1" applyFill="1" applyBorder="1" applyAlignment="1">
      <alignment horizontal="center" vertical="top" wrapText="1"/>
    </xf>
    <xf numFmtId="2" fontId="81" fillId="38" borderId="11" xfId="0" applyNumberFormat="1" applyFont="1" applyFill="1" applyBorder="1" applyAlignment="1">
      <alignment horizontal="left"/>
    </xf>
    <xf numFmtId="0" fontId="81" fillId="38" borderId="10" xfId="0" applyFont="1" applyFill="1" applyBorder="1" applyAlignment="1">
      <alignment horizontal="center"/>
    </xf>
    <xf numFmtId="0" fontId="81" fillId="38" borderId="10" xfId="0" applyFont="1" applyFill="1" applyBorder="1" applyAlignment="1">
      <alignment/>
    </xf>
    <xf numFmtId="0" fontId="29" fillId="38" borderId="10" xfId="0" applyFont="1" applyFill="1" applyBorder="1" applyAlignment="1">
      <alignment/>
    </xf>
    <xf numFmtId="0" fontId="13" fillId="38" borderId="15" xfId="0" applyFont="1" applyFill="1" applyBorder="1" applyAlignment="1">
      <alignment horizontal="center" vertical="top" wrapText="1"/>
    </xf>
    <xf numFmtId="0" fontId="29" fillId="38" borderId="11" xfId="0" applyFont="1" applyFill="1" applyBorder="1" applyAlignment="1">
      <alignment horizontal="center"/>
    </xf>
    <xf numFmtId="2" fontId="28" fillId="38" borderId="11" xfId="0" applyNumberFormat="1" applyFont="1" applyFill="1" applyBorder="1" applyAlignment="1">
      <alignment horizontal="center"/>
    </xf>
    <xf numFmtId="0" fontId="29" fillId="38" borderId="11" xfId="0" applyFont="1" applyFill="1" applyBorder="1" applyAlignment="1">
      <alignment/>
    </xf>
    <xf numFmtId="2" fontId="28" fillId="38" borderId="2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left" vertical="center"/>
    </xf>
    <xf numFmtId="0" fontId="3" fillId="0" borderId="5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2" fontId="82" fillId="38" borderId="24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wrapText="1"/>
    </xf>
    <xf numFmtId="2" fontId="1" fillId="36" borderId="19" xfId="0" applyNumberFormat="1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2" fontId="1" fillId="39" borderId="57" xfId="0" applyNumberFormat="1" applyFont="1" applyFill="1" applyBorder="1" applyAlignment="1">
      <alignment horizontal="center"/>
    </xf>
    <xf numFmtId="2" fontId="1" fillId="39" borderId="22" xfId="0" applyNumberFormat="1" applyFont="1" applyFill="1" applyBorder="1" applyAlignment="1">
      <alignment horizontal="center"/>
    </xf>
    <xf numFmtId="2" fontId="1" fillId="39" borderId="57" xfId="0" applyNumberFormat="1" applyFont="1" applyFill="1" applyBorder="1" applyAlignment="1">
      <alignment horizontal="center" vertical="center"/>
    </xf>
    <xf numFmtId="2" fontId="1" fillId="39" borderId="39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/>
    </xf>
    <xf numFmtId="2" fontId="6" fillId="0" borderId="69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3" fillId="0" borderId="69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7" fillId="0" borderId="62" xfId="0" applyFont="1" applyBorder="1" applyAlignment="1">
      <alignment horizontal="center" vertical="center"/>
    </xf>
    <xf numFmtId="0" fontId="26" fillId="38" borderId="69" xfId="0" applyFont="1" applyFill="1" applyBorder="1" applyAlignment="1">
      <alignment horizontal="center" vertical="top"/>
    </xf>
    <xf numFmtId="0" fontId="26" fillId="38" borderId="17" xfId="0" applyFont="1" applyFill="1" applyBorder="1" applyAlignment="1">
      <alignment horizontal="center" vertical="top"/>
    </xf>
    <xf numFmtId="0" fontId="26" fillId="38" borderId="28" xfId="0" applyFont="1" applyFill="1" applyBorder="1" applyAlignment="1">
      <alignment horizontal="center" vertical="top"/>
    </xf>
    <xf numFmtId="0" fontId="83" fillId="0" borderId="6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2" fontId="83" fillId="0" borderId="69" xfId="0" applyNumberFormat="1" applyFont="1" applyFill="1" applyBorder="1" applyAlignment="1">
      <alignment horizontal="center" vertical="center"/>
    </xf>
    <xf numFmtId="2" fontId="83" fillId="0" borderId="17" xfId="0" applyNumberFormat="1" applyFont="1" applyFill="1" applyBorder="1" applyAlignment="1">
      <alignment horizontal="center" vertical="center"/>
    </xf>
    <xf numFmtId="2" fontId="83" fillId="0" borderId="28" xfId="0" applyNumberFormat="1" applyFont="1" applyFill="1" applyBorder="1" applyAlignment="1">
      <alignment horizontal="center" vertical="center"/>
    </xf>
    <xf numFmtId="2" fontId="83" fillId="0" borderId="69" xfId="0" applyNumberFormat="1" applyFont="1" applyFill="1" applyBorder="1" applyAlignment="1">
      <alignment horizontal="center"/>
    </xf>
    <xf numFmtId="2" fontId="83" fillId="0" borderId="17" xfId="0" applyNumberFormat="1" applyFont="1" applyFill="1" applyBorder="1" applyAlignment="1">
      <alignment horizontal="center"/>
    </xf>
    <xf numFmtId="2" fontId="83" fillId="0" borderId="28" xfId="0" applyNumberFormat="1" applyFont="1" applyFill="1" applyBorder="1" applyAlignment="1">
      <alignment horizontal="center"/>
    </xf>
    <xf numFmtId="0" fontId="83" fillId="33" borderId="69" xfId="0" applyFont="1" applyFill="1" applyBorder="1" applyAlignment="1">
      <alignment horizontal="center" vertical="top" wrapText="1"/>
    </xf>
    <xf numFmtId="0" fontId="83" fillId="33" borderId="17" xfId="0" applyFont="1" applyFill="1" applyBorder="1" applyAlignment="1">
      <alignment horizontal="center" vertical="top" wrapText="1"/>
    </xf>
    <xf numFmtId="0" fontId="83" fillId="33" borderId="2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8"/>
  <sheetViews>
    <sheetView tabSelected="1" zoomScale="75" zoomScaleNormal="75" zoomScalePageLayoutView="0" workbookViewId="0" topLeftCell="A92">
      <selection activeCell="H107" sqref="H107"/>
    </sheetView>
  </sheetViews>
  <sheetFormatPr defaultColWidth="9.00390625" defaultRowHeight="12.75"/>
  <cols>
    <col min="1" max="1" width="46.375" style="0" customWidth="1"/>
    <col min="2" max="2" width="13.375" style="0" customWidth="1"/>
    <col min="3" max="3" width="14.625" style="0" customWidth="1"/>
    <col min="4" max="4" width="20.00390625" style="0" customWidth="1"/>
    <col min="5" max="5" width="53.75390625" style="0" customWidth="1"/>
    <col min="6" max="6" width="15.625" style="0" customWidth="1"/>
    <col min="7" max="7" width="14.875" style="0" customWidth="1"/>
    <col min="8" max="8" width="21.75390625" style="0" customWidth="1"/>
    <col min="9" max="9" width="15.125" style="0" customWidth="1"/>
    <col min="12" max="12" width="12.125" style="0" customWidth="1"/>
  </cols>
  <sheetData>
    <row r="2" spans="1:8" ht="12.75" customHeight="1">
      <c r="A2" s="479" t="s">
        <v>246</v>
      </c>
      <c r="B2" s="479"/>
      <c r="C2" s="479"/>
      <c r="D2" s="479"/>
      <c r="E2" s="479"/>
      <c r="F2" s="479"/>
      <c r="G2" s="479"/>
      <c r="H2" s="479"/>
    </row>
    <row r="3" spans="1:8" ht="12.75" customHeight="1">
      <c r="A3" s="479"/>
      <c r="B3" s="479"/>
      <c r="C3" s="479"/>
      <c r="D3" s="479"/>
      <c r="E3" s="479"/>
      <c r="F3" s="479"/>
      <c r="G3" s="479"/>
      <c r="H3" s="479"/>
    </row>
    <row r="4" spans="1:8" ht="12.75" customHeight="1">
      <c r="A4" s="479"/>
      <c r="B4" s="479"/>
      <c r="C4" s="479"/>
      <c r="D4" s="479"/>
      <c r="E4" s="479"/>
      <c r="F4" s="479"/>
      <c r="G4" s="479"/>
      <c r="H4" s="479"/>
    </row>
    <row r="5" spans="1:8" ht="7.5" customHeight="1">
      <c r="A5" s="479"/>
      <c r="B5" s="479"/>
      <c r="C5" s="479"/>
      <c r="D5" s="479"/>
      <c r="E5" s="479"/>
      <c r="F5" s="479"/>
      <c r="G5" s="479"/>
      <c r="H5" s="479"/>
    </row>
    <row r="6" spans="1:8" ht="12.75" customHeight="1" hidden="1">
      <c r="A6" s="479"/>
      <c r="B6" s="479"/>
      <c r="C6" s="479"/>
      <c r="D6" s="479"/>
      <c r="E6" s="479"/>
      <c r="F6" s="479"/>
      <c r="G6" s="479"/>
      <c r="H6" s="479"/>
    </row>
    <row r="7" spans="1:8" ht="12.75" customHeight="1" hidden="1">
      <c r="A7" s="479"/>
      <c r="B7" s="479"/>
      <c r="C7" s="479"/>
      <c r="D7" s="479"/>
      <c r="E7" s="479"/>
      <c r="F7" s="479"/>
      <c r="G7" s="479"/>
      <c r="H7" s="479"/>
    </row>
    <row r="8" ht="0.75" customHeight="1" thickBot="1"/>
    <row r="9" spans="1:9" ht="56.25">
      <c r="A9" s="82" t="s">
        <v>0</v>
      </c>
      <c r="B9" s="83" t="s">
        <v>8</v>
      </c>
      <c r="C9" s="84" t="s">
        <v>3</v>
      </c>
      <c r="D9" s="84" t="s">
        <v>2</v>
      </c>
      <c r="E9" s="84" t="s">
        <v>4</v>
      </c>
      <c r="F9" s="84" t="s">
        <v>7</v>
      </c>
      <c r="G9" s="84" t="s">
        <v>5</v>
      </c>
      <c r="H9" s="85" t="s">
        <v>6</v>
      </c>
      <c r="I9" s="81" t="s">
        <v>15</v>
      </c>
    </row>
    <row r="10" spans="1:8" ht="17.25" customHeight="1">
      <c r="A10" s="8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87">
        <v>8</v>
      </c>
    </row>
    <row r="11" spans="1:8" ht="18.75" customHeight="1">
      <c r="A11" s="484" t="s">
        <v>9</v>
      </c>
      <c r="B11" s="487"/>
      <c r="C11" s="487"/>
      <c r="D11" s="487"/>
      <c r="E11" s="487"/>
      <c r="F11" s="487"/>
      <c r="G11" s="488"/>
      <c r="H11" s="175"/>
    </row>
    <row r="12" spans="1:9" ht="18.75" customHeight="1">
      <c r="A12" s="88"/>
      <c r="B12" s="4"/>
      <c r="C12" s="5"/>
      <c r="D12" s="45"/>
      <c r="E12" s="358"/>
      <c r="F12" s="358"/>
      <c r="G12" s="358"/>
      <c r="H12" s="127"/>
      <c r="I12" s="76"/>
    </row>
    <row r="13" spans="1:9" ht="18.75" customHeight="1">
      <c r="A13" s="442" t="s">
        <v>120</v>
      </c>
      <c r="B13" s="43">
        <v>35</v>
      </c>
      <c r="C13" s="44">
        <v>43160</v>
      </c>
      <c r="D13" s="45">
        <v>33511.22</v>
      </c>
      <c r="E13" s="11"/>
      <c r="F13" s="43"/>
      <c r="G13" s="44"/>
      <c r="H13" s="90">
        <f>SUM(H14:H16)</f>
        <v>3710.14</v>
      </c>
      <c r="I13" s="355" t="s">
        <v>121</v>
      </c>
    </row>
    <row r="14" spans="1:9" ht="18.75" customHeight="1">
      <c r="A14" s="442"/>
      <c r="B14" s="43"/>
      <c r="C14" s="44"/>
      <c r="D14" s="45"/>
      <c r="E14" s="394" t="s">
        <v>122</v>
      </c>
      <c r="F14" s="43" t="s">
        <v>125</v>
      </c>
      <c r="G14" s="44">
        <v>43164</v>
      </c>
      <c r="H14" s="104">
        <v>3040.54</v>
      </c>
      <c r="I14" s="355"/>
    </row>
    <row r="15" spans="1:9" ht="18.75" customHeight="1">
      <c r="A15" s="442"/>
      <c r="B15" s="43"/>
      <c r="C15" s="44"/>
      <c r="D15" s="45"/>
      <c r="E15" s="394" t="s">
        <v>122</v>
      </c>
      <c r="F15" s="43" t="s">
        <v>241</v>
      </c>
      <c r="G15" s="44">
        <v>43223</v>
      </c>
      <c r="H15" s="104">
        <v>669.6</v>
      </c>
      <c r="I15" s="355"/>
    </row>
    <row r="16" spans="1:9" ht="18.75">
      <c r="A16" s="88"/>
      <c r="B16" s="43"/>
      <c r="C16" s="44"/>
      <c r="D16" s="45"/>
      <c r="E16" s="449"/>
      <c r="F16" s="34"/>
      <c r="G16" s="40"/>
      <c r="H16" s="89"/>
      <c r="I16" s="76"/>
    </row>
    <row r="17" spans="1:9" ht="18.75">
      <c r="A17" s="442" t="s">
        <v>120</v>
      </c>
      <c r="B17" s="43">
        <v>36</v>
      </c>
      <c r="C17" s="44">
        <v>43160</v>
      </c>
      <c r="D17" s="45">
        <v>199214.29</v>
      </c>
      <c r="E17" s="450"/>
      <c r="F17" s="43"/>
      <c r="G17" s="44"/>
      <c r="H17" s="90">
        <f>SUM(H18:H21)</f>
        <v>61991.04</v>
      </c>
      <c r="I17" s="355" t="s">
        <v>124</v>
      </c>
    </row>
    <row r="18" spans="1:9" ht="18.75">
      <c r="A18" s="442"/>
      <c r="B18" s="43"/>
      <c r="C18" s="44"/>
      <c r="D18" s="45"/>
      <c r="E18" s="394" t="s">
        <v>123</v>
      </c>
      <c r="F18" s="43" t="s">
        <v>126</v>
      </c>
      <c r="G18" s="44">
        <v>43164</v>
      </c>
      <c r="H18" s="104">
        <v>19307.32</v>
      </c>
      <c r="I18" s="355"/>
    </row>
    <row r="19" spans="1:9" ht="18.75">
      <c r="A19" s="442"/>
      <c r="B19" s="43"/>
      <c r="C19" s="44"/>
      <c r="D19" s="45"/>
      <c r="E19" s="394" t="s">
        <v>123</v>
      </c>
      <c r="F19" s="43" t="s">
        <v>215</v>
      </c>
      <c r="G19" s="44">
        <v>43202</v>
      </c>
      <c r="H19" s="104">
        <v>19577.26</v>
      </c>
      <c r="I19" s="355"/>
    </row>
    <row r="20" spans="1:9" ht="18.75">
      <c r="A20" s="442"/>
      <c r="B20" s="43"/>
      <c r="C20" s="44"/>
      <c r="D20" s="45"/>
      <c r="E20" s="394" t="s">
        <v>123</v>
      </c>
      <c r="F20" s="43" t="s">
        <v>240</v>
      </c>
      <c r="G20" s="44">
        <v>43223</v>
      </c>
      <c r="H20" s="104">
        <v>23106.46</v>
      </c>
      <c r="I20" s="355"/>
    </row>
    <row r="21" spans="1:9" ht="18.75">
      <c r="A21" s="442"/>
      <c r="B21" s="43"/>
      <c r="C21" s="44"/>
      <c r="D21" s="45"/>
      <c r="E21" s="394"/>
      <c r="F21" s="43"/>
      <c r="G21" s="44"/>
      <c r="H21" s="104"/>
      <c r="I21" s="355"/>
    </row>
    <row r="22" spans="1:9" ht="18.75">
      <c r="A22" s="442" t="s">
        <v>140</v>
      </c>
      <c r="B22" s="43">
        <v>2</v>
      </c>
      <c r="C22" s="44">
        <v>43165</v>
      </c>
      <c r="D22" s="45">
        <v>10032</v>
      </c>
      <c r="E22" s="394"/>
      <c r="F22" s="43"/>
      <c r="G22" s="44"/>
      <c r="H22" s="90">
        <f>SUM(H23:H25)</f>
        <v>2006.4</v>
      </c>
      <c r="I22" s="355" t="s">
        <v>130</v>
      </c>
    </row>
    <row r="23" spans="1:9" ht="18.75">
      <c r="A23" s="442"/>
      <c r="B23" s="43"/>
      <c r="C23" s="44"/>
      <c r="D23" s="45"/>
      <c r="E23" s="394" t="s">
        <v>141</v>
      </c>
      <c r="F23" s="43">
        <v>33</v>
      </c>
      <c r="G23" s="44">
        <v>43166</v>
      </c>
      <c r="H23" s="104">
        <v>1003.2</v>
      </c>
      <c r="I23" s="355"/>
    </row>
    <row r="24" spans="1:9" ht="18.75">
      <c r="A24" s="442"/>
      <c r="B24" s="43"/>
      <c r="C24" s="44"/>
      <c r="D24" s="45"/>
      <c r="E24" s="394" t="s">
        <v>141</v>
      </c>
      <c r="F24" s="43">
        <v>57</v>
      </c>
      <c r="G24" s="44">
        <v>43203</v>
      </c>
      <c r="H24" s="104">
        <v>1003.2</v>
      </c>
      <c r="I24" s="355"/>
    </row>
    <row r="25" spans="1:9" ht="18.75">
      <c r="A25" s="442"/>
      <c r="B25" s="43"/>
      <c r="C25" s="44"/>
      <c r="D25" s="45"/>
      <c r="E25" s="394"/>
      <c r="F25" s="43"/>
      <c r="G25" s="44"/>
      <c r="H25" s="104"/>
      <c r="I25" s="355"/>
    </row>
    <row r="26" spans="1:9" ht="18.75">
      <c r="A26" s="442" t="s">
        <v>140</v>
      </c>
      <c r="B26" s="43">
        <v>1</v>
      </c>
      <c r="C26" s="44">
        <v>43165</v>
      </c>
      <c r="D26" s="45">
        <v>169764.6</v>
      </c>
      <c r="E26" s="394"/>
      <c r="F26" s="43"/>
      <c r="G26" s="44"/>
      <c r="H26" s="90">
        <f>SUM(H27:H31)</f>
        <v>62109.25</v>
      </c>
      <c r="I26" s="355" t="s">
        <v>214</v>
      </c>
    </row>
    <row r="27" spans="1:9" ht="18.75">
      <c r="A27" s="442"/>
      <c r="B27" s="43"/>
      <c r="C27" s="44"/>
      <c r="D27" s="45"/>
      <c r="E27" s="394" t="s">
        <v>142</v>
      </c>
      <c r="F27" s="43">
        <v>30</v>
      </c>
      <c r="G27" s="44">
        <v>43166</v>
      </c>
      <c r="H27" s="104">
        <v>18956.1</v>
      </c>
      <c r="I27" s="355"/>
    </row>
    <row r="28" spans="1:9" ht="18.75">
      <c r="A28" s="442"/>
      <c r="B28" s="43"/>
      <c r="C28" s="44"/>
      <c r="D28" s="45"/>
      <c r="E28" s="394" t="s">
        <v>142</v>
      </c>
      <c r="F28" s="43">
        <v>47</v>
      </c>
      <c r="G28" s="44">
        <v>43201</v>
      </c>
      <c r="H28" s="104">
        <v>2879.4</v>
      </c>
      <c r="I28" s="355"/>
    </row>
    <row r="29" spans="1:9" ht="18.75">
      <c r="A29" s="442"/>
      <c r="B29" s="43"/>
      <c r="C29" s="44"/>
      <c r="D29" s="45"/>
      <c r="E29" s="394" t="s">
        <v>142</v>
      </c>
      <c r="F29" s="43">
        <v>56</v>
      </c>
      <c r="G29" s="44">
        <v>43203</v>
      </c>
      <c r="H29" s="104">
        <v>20228.4</v>
      </c>
      <c r="I29" s="355"/>
    </row>
    <row r="30" spans="1:9" ht="18.75">
      <c r="A30" s="442"/>
      <c r="B30" s="43"/>
      <c r="C30" s="44"/>
      <c r="D30" s="45"/>
      <c r="E30" s="394" t="s">
        <v>142</v>
      </c>
      <c r="F30" s="43">
        <v>65</v>
      </c>
      <c r="G30" s="44">
        <v>43228</v>
      </c>
      <c r="H30" s="104">
        <v>20045.35</v>
      </c>
      <c r="I30" s="355"/>
    </row>
    <row r="31" spans="1:9" ht="18.75">
      <c r="A31" s="442"/>
      <c r="B31" s="43"/>
      <c r="C31" s="44"/>
      <c r="D31" s="45"/>
      <c r="E31" s="394"/>
      <c r="F31" s="43"/>
      <c r="G31" s="44"/>
      <c r="H31" s="104"/>
      <c r="I31" s="355"/>
    </row>
    <row r="32" spans="1:9" ht="18.75">
      <c r="A32" s="442" t="s">
        <v>127</v>
      </c>
      <c r="B32" s="43">
        <v>5</v>
      </c>
      <c r="C32" s="44">
        <v>43160</v>
      </c>
      <c r="D32" s="45">
        <v>2255</v>
      </c>
      <c r="E32" s="394"/>
      <c r="F32" s="43"/>
      <c r="G32" s="44"/>
      <c r="H32" s="90">
        <f>SUM(H33:H34)</f>
        <v>2255</v>
      </c>
      <c r="I32" s="355"/>
    </row>
    <row r="33" spans="1:9" ht="18.75">
      <c r="A33" s="29"/>
      <c r="B33" s="43"/>
      <c r="C33" s="44"/>
      <c r="D33" s="45"/>
      <c r="E33" s="394" t="s">
        <v>129</v>
      </c>
      <c r="F33" s="43">
        <v>8</v>
      </c>
      <c r="G33" s="44">
        <v>43161</v>
      </c>
      <c r="H33" s="104">
        <v>1375</v>
      </c>
      <c r="I33" s="355" t="s">
        <v>130</v>
      </c>
    </row>
    <row r="34" spans="1:9" ht="18.75">
      <c r="A34" s="29"/>
      <c r="B34" s="4"/>
      <c r="C34" s="5"/>
      <c r="D34" s="6"/>
      <c r="E34" s="394" t="s">
        <v>128</v>
      </c>
      <c r="F34" s="43">
        <v>8</v>
      </c>
      <c r="G34" s="44">
        <v>43161</v>
      </c>
      <c r="H34" s="104">
        <v>880</v>
      </c>
      <c r="I34" s="355" t="s">
        <v>131</v>
      </c>
    </row>
    <row r="35" spans="1:9" ht="23.25">
      <c r="A35" s="423" t="s">
        <v>18</v>
      </c>
      <c r="B35" s="424"/>
      <c r="C35" s="424"/>
      <c r="D35" s="421">
        <f>SUM(D12:D18)</f>
        <v>232725.51</v>
      </c>
      <c r="E35" s="425"/>
      <c r="F35" s="424"/>
      <c r="G35" s="433"/>
      <c r="H35" s="422">
        <f>H32+H26+H22+H17+H13</f>
        <v>132071.83000000002</v>
      </c>
      <c r="I35" s="76"/>
    </row>
    <row r="36" spans="1:9" ht="18.75">
      <c r="A36" s="91"/>
      <c r="B36" s="8"/>
      <c r="C36" s="8"/>
      <c r="D36" s="24"/>
      <c r="E36" s="58"/>
      <c r="F36" s="8"/>
      <c r="G36" s="7"/>
      <c r="H36" s="90"/>
      <c r="I36" s="76"/>
    </row>
    <row r="37" spans="1:9" ht="18.75" customHeight="1">
      <c r="A37" s="489" t="s">
        <v>16</v>
      </c>
      <c r="B37" s="490"/>
      <c r="C37" s="490"/>
      <c r="D37" s="490"/>
      <c r="E37" s="490"/>
      <c r="F37" s="490"/>
      <c r="G37" s="490"/>
      <c r="H37" s="491"/>
      <c r="I37" s="76"/>
    </row>
    <row r="38" spans="1:9" ht="18.75">
      <c r="A38" s="395" t="s">
        <v>21</v>
      </c>
      <c r="B38" s="59" t="s">
        <v>24</v>
      </c>
      <c r="C38" s="60">
        <v>43137</v>
      </c>
      <c r="D38" s="6">
        <v>48000</v>
      </c>
      <c r="E38" s="61"/>
      <c r="F38" s="52"/>
      <c r="G38" s="52"/>
      <c r="H38" s="104">
        <v>8450.78</v>
      </c>
      <c r="I38" s="76"/>
    </row>
    <row r="39" spans="1:9" ht="18.75">
      <c r="A39" s="395" t="s">
        <v>25</v>
      </c>
      <c r="B39" s="59" t="s">
        <v>26</v>
      </c>
      <c r="C39" s="60">
        <v>43137</v>
      </c>
      <c r="D39" s="6">
        <v>300000</v>
      </c>
      <c r="E39" s="61"/>
      <c r="F39" s="8"/>
      <c r="G39" s="7"/>
      <c r="H39" s="104">
        <v>119058.04</v>
      </c>
      <c r="I39" s="76"/>
    </row>
    <row r="40" spans="1:9" ht="18.75">
      <c r="A40" s="395" t="s">
        <v>27</v>
      </c>
      <c r="B40" s="59" t="s">
        <v>105</v>
      </c>
      <c r="C40" s="60">
        <v>43137</v>
      </c>
      <c r="D40" s="6">
        <v>300000</v>
      </c>
      <c r="E40" s="61"/>
      <c r="F40" s="8"/>
      <c r="G40" s="7"/>
      <c r="H40" s="104">
        <v>177034.03</v>
      </c>
      <c r="I40" s="76"/>
    </row>
    <row r="41" spans="1:9" ht="18.75">
      <c r="A41" s="395" t="s">
        <v>28</v>
      </c>
      <c r="B41" s="59" t="s">
        <v>106</v>
      </c>
      <c r="C41" s="60">
        <v>43137</v>
      </c>
      <c r="D41" s="6">
        <v>446.91</v>
      </c>
      <c r="E41" s="61"/>
      <c r="F41" s="8"/>
      <c r="G41" s="7"/>
      <c r="H41" s="104">
        <v>446.91</v>
      </c>
      <c r="I41" s="76"/>
    </row>
    <row r="42" spans="1:9" ht="18.75">
      <c r="A42" s="395" t="s">
        <v>233</v>
      </c>
      <c r="B42" s="59" t="s">
        <v>239</v>
      </c>
      <c r="C42" s="60">
        <v>43208</v>
      </c>
      <c r="D42" s="6">
        <v>1063.8</v>
      </c>
      <c r="E42" s="61"/>
      <c r="F42" s="8"/>
      <c r="G42" s="7"/>
      <c r="H42" s="104">
        <v>1063.8</v>
      </c>
      <c r="I42" s="76"/>
    </row>
    <row r="43" spans="1:9" ht="23.25">
      <c r="A43" s="423" t="s">
        <v>23</v>
      </c>
      <c r="B43" s="428"/>
      <c r="C43" s="429"/>
      <c r="D43" s="421">
        <f>SUM(D38:D42)</f>
        <v>649510.7100000001</v>
      </c>
      <c r="E43" s="430"/>
      <c r="F43" s="431"/>
      <c r="G43" s="432"/>
      <c r="H43" s="421">
        <f>SUM(H38:H42)</f>
        <v>306053.55999999994</v>
      </c>
      <c r="I43" s="76"/>
    </row>
    <row r="44" spans="1:9" ht="18.75" customHeight="1">
      <c r="A44" s="492" t="s">
        <v>19</v>
      </c>
      <c r="B44" s="493"/>
      <c r="C44" s="493"/>
      <c r="D44" s="493"/>
      <c r="E44" s="493"/>
      <c r="F44" s="493"/>
      <c r="G44" s="493"/>
      <c r="H44" s="494"/>
      <c r="I44" s="76"/>
    </row>
    <row r="45" spans="1:9" ht="18.75">
      <c r="A45" s="395" t="s">
        <v>21</v>
      </c>
      <c r="B45" s="396" t="s">
        <v>188</v>
      </c>
      <c r="C45" s="397">
        <v>43137</v>
      </c>
      <c r="D45" s="45">
        <v>300000</v>
      </c>
      <c r="E45" s="58"/>
      <c r="F45" s="8"/>
      <c r="G45" s="7"/>
      <c r="H45" s="90"/>
      <c r="I45" s="76"/>
    </row>
    <row r="46" spans="1:9" ht="18.75">
      <c r="A46" s="395" t="s">
        <v>25</v>
      </c>
      <c r="B46" s="396" t="s">
        <v>187</v>
      </c>
      <c r="C46" s="397">
        <v>43137</v>
      </c>
      <c r="D46" s="45">
        <v>300000</v>
      </c>
      <c r="E46" s="58"/>
      <c r="F46" s="8"/>
      <c r="G46" s="7"/>
      <c r="H46" s="104">
        <v>137792.88</v>
      </c>
      <c r="I46" s="76"/>
    </row>
    <row r="47" spans="1:9" ht="18.75">
      <c r="A47" s="395" t="s">
        <v>27</v>
      </c>
      <c r="B47" s="396" t="s">
        <v>186</v>
      </c>
      <c r="C47" s="397">
        <v>43166</v>
      </c>
      <c r="D47" s="45">
        <v>300000</v>
      </c>
      <c r="E47" s="61"/>
      <c r="F47" s="52"/>
      <c r="G47" s="52"/>
      <c r="H47" s="104">
        <v>151835.17</v>
      </c>
      <c r="I47" s="76"/>
    </row>
    <row r="48" spans="1:9" ht="18.75">
      <c r="A48" s="92"/>
      <c r="B48" s="59"/>
      <c r="C48" s="60"/>
      <c r="D48" s="6"/>
      <c r="E48" s="61"/>
      <c r="F48" s="8"/>
      <c r="G48" s="7"/>
      <c r="H48" s="123"/>
      <c r="I48" s="76"/>
    </row>
    <row r="49" spans="1:9" ht="23.25">
      <c r="A49" s="423" t="s">
        <v>23</v>
      </c>
      <c r="B49" s="428"/>
      <c r="C49" s="429"/>
      <c r="D49" s="421">
        <f>SUM(D45:D48)</f>
        <v>900000</v>
      </c>
      <c r="E49" s="430"/>
      <c r="F49" s="431"/>
      <c r="G49" s="432"/>
      <c r="H49" s="421">
        <f>SUM(H45:H48)</f>
        <v>289628.05000000005</v>
      </c>
      <c r="I49" s="76"/>
    </row>
    <row r="50" spans="1:9" ht="18.75">
      <c r="A50" s="442"/>
      <c r="B50" s="4"/>
      <c r="C50" s="5"/>
      <c r="D50" s="6"/>
      <c r="E50" s="11"/>
      <c r="F50" s="43"/>
      <c r="G50" s="44"/>
      <c r="H50" s="104"/>
      <c r="I50" s="355"/>
    </row>
    <row r="51" spans="1:9" ht="18.75">
      <c r="A51" s="442" t="s">
        <v>21</v>
      </c>
      <c r="B51" s="4" t="s">
        <v>118</v>
      </c>
      <c r="C51" s="5">
        <v>43160</v>
      </c>
      <c r="D51" s="6">
        <v>15000</v>
      </c>
      <c r="E51" s="394"/>
      <c r="F51" s="356"/>
      <c r="G51" s="356"/>
      <c r="H51" s="357">
        <f>SUM(H52:H53)</f>
        <v>14913.45</v>
      </c>
      <c r="I51" s="355" t="s">
        <v>119</v>
      </c>
    </row>
    <row r="52" spans="1:9" ht="18.75">
      <c r="A52" s="442"/>
      <c r="B52" s="4"/>
      <c r="C52" s="5"/>
      <c r="D52" s="6"/>
      <c r="E52" s="394" t="s">
        <v>22</v>
      </c>
      <c r="F52" s="4">
        <v>5954</v>
      </c>
      <c r="G52" s="5">
        <v>43160</v>
      </c>
      <c r="H52" s="104">
        <v>7596.79</v>
      </c>
      <c r="I52" s="355"/>
    </row>
    <row r="53" spans="1:9" ht="18.75">
      <c r="A53" s="442"/>
      <c r="B53" s="4"/>
      <c r="C53" s="5"/>
      <c r="D53" s="6"/>
      <c r="E53" s="394" t="s">
        <v>22</v>
      </c>
      <c r="F53" s="4">
        <v>12616</v>
      </c>
      <c r="G53" s="5">
        <v>43235</v>
      </c>
      <c r="H53" s="104">
        <v>7316.66</v>
      </c>
      <c r="I53" s="355"/>
    </row>
    <row r="54" spans="1:9" ht="18.75">
      <c r="A54" s="442"/>
      <c r="B54" s="4"/>
      <c r="C54" s="5"/>
      <c r="D54" s="6"/>
      <c r="E54" s="394"/>
      <c r="F54" s="4"/>
      <c r="G54" s="5"/>
      <c r="H54" s="104"/>
      <c r="I54" s="355"/>
    </row>
    <row r="55" spans="1:9" ht="18.75">
      <c r="A55" s="442" t="s">
        <v>140</v>
      </c>
      <c r="B55" s="43">
        <v>37</v>
      </c>
      <c r="C55" s="44">
        <v>43202</v>
      </c>
      <c r="D55" s="45">
        <v>7250</v>
      </c>
      <c r="E55" s="11"/>
      <c r="F55" s="4"/>
      <c r="G55" s="5"/>
      <c r="H55" s="90">
        <f>SUM(D55:G55)</f>
        <v>7250</v>
      </c>
      <c r="I55" s="355" t="s">
        <v>216</v>
      </c>
    </row>
    <row r="56" spans="1:9" ht="18.75">
      <c r="A56" s="442"/>
      <c r="B56" s="43"/>
      <c r="C56" s="44"/>
      <c r="D56" s="45"/>
      <c r="E56" s="11" t="s">
        <v>217</v>
      </c>
      <c r="F56" s="4">
        <v>55</v>
      </c>
      <c r="G56" s="5">
        <v>43202</v>
      </c>
      <c r="H56" s="104">
        <v>7250</v>
      </c>
      <c r="I56" s="355"/>
    </row>
    <row r="57" spans="1:9" ht="18.75">
      <c r="A57" s="442"/>
      <c r="B57" s="43"/>
      <c r="C57" s="44"/>
      <c r="D57" s="45"/>
      <c r="E57" s="11"/>
      <c r="F57" s="4"/>
      <c r="G57" s="5"/>
      <c r="H57" s="104"/>
      <c r="I57" s="355"/>
    </row>
    <row r="58" spans="1:9" ht="18.75">
      <c r="A58" s="442" t="s">
        <v>120</v>
      </c>
      <c r="B58" s="43">
        <v>39</v>
      </c>
      <c r="C58" s="44">
        <v>43208</v>
      </c>
      <c r="D58" s="45">
        <v>6094.72</v>
      </c>
      <c r="E58" s="450"/>
      <c r="F58" s="43"/>
      <c r="G58" s="44"/>
      <c r="H58" s="90">
        <f>SUM(H59:H60)</f>
        <v>6094.72</v>
      </c>
      <c r="I58" s="355"/>
    </row>
    <row r="59" spans="1:9" ht="18.75">
      <c r="A59" s="442"/>
      <c r="B59" s="43"/>
      <c r="C59" s="44"/>
      <c r="D59" s="45"/>
      <c r="E59" s="394" t="s">
        <v>236</v>
      </c>
      <c r="F59" s="43" t="s">
        <v>235</v>
      </c>
      <c r="G59" s="44">
        <v>43208</v>
      </c>
      <c r="H59" s="104">
        <v>1968.8</v>
      </c>
      <c r="I59" s="355" t="s">
        <v>237</v>
      </c>
    </row>
    <row r="60" spans="1:9" ht="18.75">
      <c r="A60" s="442"/>
      <c r="B60" s="4"/>
      <c r="C60" s="5"/>
      <c r="D60" s="6"/>
      <c r="E60" s="394" t="s">
        <v>238</v>
      </c>
      <c r="F60" s="43" t="s">
        <v>235</v>
      </c>
      <c r="G60" s="44">
        <v>43208</v>
      </c>
      <c r="H60" s="104">
        <v>4125.92</v>
      </c>
      <c r="I60" s="355" t="s">
        <v>130</v>
      </c>
    </row>
    <row r="61" spans="1:9" ht="18.75">
      <c r="A61" s="442"/>
      <c r="B61" s="4"/>
      <c r="C61" s="5"/>
      <c r="D61" s="6"/>
      <c r="E61" s="394"/>
      <c r="F61" s="43"/>
      <c r="G61" s="44"/>
      <c r="H61" s="104"/>
      <c r="I61" s="355"/>
    </row>
    <row r="62" spans="1:9" ht="18.75">
      <c r="A62" s="395" t="s">
        <v>25</v>
      </c>
      <c r="B62" s="396" t="s">
        <v>179</v>
      </c>
      <c r="C62" s="397">
        <v>43160</v>
      </c>
      <c r="D62" s="45">
        <v>99100</v>
      </c>
      <c r="E62" s="412"/>
      <c r="F62" s="8"/>
      <c r="G62" s="7"/>
      <c r="H62" s="413">
        <f>SUM(H63:H66)</f>
        <v>29704.170000000002</v>
      </c>
      <c r="I62" s="355"/>
    </row>
    <row r="63" spans="1:9" ht="18.75">
      <c r="A63" s="395"/>
      <c r="B63" s="396"/>
      <c r="C63" s="397"/>
      <c r="D63" s="45"/>
      <c r="E63" s="412" t="s">
        <v>181</v>
      </c>
      <c r="F63" s="8">
        <v>1</v>
      </c>
      <c r="G63" s="411">
        <v>43173</v>
      </c>
      <c r="H63" s="104">
        <v>7696.93</v>
      </c>
      <c r="I63" s="355"/>
    </row>
    <row r="64" spans="1:9" ht="18.75">
      <c r="A64" s="395"/>
      <c r="B64" s="396"/>
      <c r="C64" s="397"/>
      <c r="D64" s="45"/>
      <c r="E64" s="412" t="s">
        <v>181</v>
      </c>
      <c r="F64" s="8">
        <v>2</v>
      </c>
      <c r="G64" s="411">
        <v>43195</v>
      </c>
      <c r="H64" s="104">
        <v>8785.9</v>
      </c>
      <c r="I64" s="355"/>
    </row>
    <row r="65" spans="1:9" ht="18.75">
      <c r="A65" s="442"/>
      <c r="B65" s="4"/>
      <c r="C65" s="5"/>
      <c r="D65" s="6"/>
      <c r="E65" s="412" t="s">
        <v>181</v>
      </c>
      <c r="F65" s="8">
        <v>3</v>
      </c>
      <c r="G65" s="411">
        <v>43208</v>
      </c>
      <c r="H65" s="104">
        <v>4523.89</v>
      </c>
      <c r="I65" s="355"/>
    </row>
    <row r="66" spans="1:9" ht="18.75">
      <c r="A66" s="442"/>
      <c r="B66" s="4"/>
      <c r="C66" s="5"/>
      <c r="D66" s="6"/>
      <c r="E66" s="412" t="s">
        <v>181</v>
      </c>
      <c r="F66" s="8">
        <v>4</v>
      </c>
      <c r="G66" s="411">
        <v>43223</v>
      </c>
      <c r="H66" s="104">
        <v>8697.45</v>
      </c>
      <c r="I66" s="355"/>
    </row>
    <row r="67" spans="1:9" ht="23.25">
      <c r="A67" s="423" t="s">
        <v>1</v>
      </c>
      <c r="B67" s="424"/>
      <c r="C67" s="424"/>
      <c r="D67" s="421">
        <f>SUM(D51:D65)</f>
        <v>127444.72</v>
      </c>
      <c r="E67" s="425"/>
      <c r="F67" s="426"/>
      <c r="G67" s="427"/>
      <c r="H67" s="422">
        <f>H62+H58+H55+H51</f>
        <v>57962.34</v>
      </c>
      <c r="I67" s="76"/>
    </row>
    <row r="68" spans="1:9" ht="18.75">
      <c r="A68" s="386"/>
      <c r="B68" s="387"/>
      <c r="C68" s="387"/>
      <c r="D68" s="388"/>
      <c r="E68" s="55"/>
      <c r="F68" s="389"/>
      <c r="G68" s="390"/>
      <c r="H68" s="391"/>
      <c r="I68" s="76"/>
    </row>
    <row r="69" spans="1:9" ht="18.75">
      <c r="A69" s="443" t="s">
        <v>182</v>
      </c>
      <c r="B69" s="8" t="s">
        <v>183</v>
      </c>
      <c r="C69" s="9">
        <v>43194</v>
      </c>
      <c r="D69" s="339">
        <v>26907</v>
      </c>
      <c r="E69" s="416"/>
      <c r="F69" s="417"/>
      <c r="G69" s="414"/>
      <c r="H69" s="46">
        <f>SUM(H70:H71)</f>
        <v>26907</v>
      </c>
      <c r="I69" s="355"/>
    </row>
    <row r="70" spans="1:9" ht="18.75">
      <c r="A70" s="443"/>
      <c r="B70" s="8"/>
      <c r="C70" s="9"/>
      <c r="D70" s="339"/>
      <c r="E70" s="416" t="s">
        <v>184</v>
      </c>
      <c r="F70" s="417">
        <v>43194</v>
      </c>
      <c r="G70" s="414">
        <v>20</v>
      </c>
      <c r="H70" s="418">
        <v>23043</v>
      </c>
      <c r="I70" s="355" t="s">
        <v>185</v>
      </c>
    </row>
    <row r="71" spans="1:9" ht="18.75">
      <c r="A71" s="443"/>
      <c r="B71" s="8"/>
      <c r="C71" s="9"/>
      <c r="D71" s="339"/>
      <c r="E71" s="416" t="s">
        <v>184</v>
      </c>
      <c r="F71" s="417">
        <v>43203</v>
      </c>
      <c r="G71" s="414">
        <v>21</v>
      </c>
      <c r="H71" s="418">
        <v>3864</v>
      </c>
      <c r="I71" s="355" t="s">
        <v>185</v>
      </c>
    </row>
    <row r="72" spans="1:9" ht="18.75">
      <c r="A72" s="443"/>
      <c r="B72" s="8"/>
      <c r="C72" s="9"/>
      <c r="D72" s="339"/>
      <c r="E72" s="416"/>
      <c r="F72" s="417"/>
      <c r="G72" s="414"/>
      <c r="H72" s="46"/>
      <c r="I72" s="355"/>
    </row>
    <row r="73" spans="1:9" ht="18.75">
      <c r="A73" s="443" t="s">
        <v>189</v>
      </c>
      <c r="B73" s="8" t="s">
        <v>206</v>
      </c>
      <c r="C73" s="9">
        <v>43195</v>
      </c>
      <c r="D73" s="339">
        <v>14742</v>
      </c>
      <c r="E73" s="416" t="s">
        <v>190</v>
      </c>
      <c r="F73" s="417">
        <v>43195</v>
      </c>
      <c r="G73" s="414">
        <v>199</v>
      </c>
      <c r="H73" s="46">
        <f>SUM(H74:H80)</f>
        <v>14742</v>
      </c>
      <c r="I73" s="355"/>
    </row>
    <row r="74" spans="1:9" ht="18.75">
      <c r="A74" s="443"/>
      <c r="B74" s="8"/>
      <c r="C74" s="9"/>
      <c r="D74" s="339"/>
      <c r="E74" s="416" t="s">
        <v>191</v>
      </c>
      <c r="F74" s="417"/>
      <c r="G74" s="415"/>
      <c r="H74" s="418">
        <v>240</v>
      </c>
      <c r="I74" s="355" t="s">
        <v>192</v>
      </c>
    </row>
    <row r="75" spans="1:9" ht="18.75">
      <c r="A75" s="443"/>
      <c r="B75" s="8"/>
      <c r="C75" s="9"/>
      <c r="D75" s="339"/>
      <c r="E75" s="416" t="s">
        <v>193</v>
      </c>
      <c r="F75" s="417"/>
      <c r="G75" s="415"/>
      <c r="H75" s="418">
        <v>840</v>
      </c>
      <c r="I75" s="355" t="s">
        <v>194</v>
      </c>
    </row>
    <row r="76" spans="1:9" ht="18.75">
      <c r="A76" s="443"/>
      <c r="B76" s="8"/>
      <c r="C76" s="9"/>
      <c r="D76" s="339"/>
      <c r="E76" s="416" t="s">
        <v>195</v>
      </c>
      <c r="F76" s="417"/>
      <c r="G76" s="415"/>
      <c r="H76" s="418">
        <v>5580</v>
      </c>
      <c r="I76" s="355" t="s">
        <v>197</v>
      </c>
    </row>
    <row r="77" spans="1:9" ht="18.75">
      <c r="A77" s="443"/>
      <c r="B77" s="8"/>
      <c r="C77" s="9"/>
      <c r="D77" s="339"/>
      <c r="E77" s="416" t="s">
        <v>196</v>
      </c>
      <c r="F77" s="417"/>
      <c r="G77" s="415"/>
      <c r="H77" s="418">
        <v>412</v>
      </c>
      <c r="I77" s="355" t="s">
        <v>198</v>
      </c>
    </row>
    <row r="78" spans="1:9" ht="18.75">
      <c r="A78" s="443"/>
      <c r="B78" s="8"/>
      <c r="C78" s="9"/>
      <c r="D78" s="339"/>
      <c r="E78" s="416" t="s">
        <v>199</v>
      </c>
      <c r="F78" s="417"/>
      <c r="G78" s="415"/>
      <c r="H78" s="418">
        <v>490</v>
      </c>
      <c r="I78" s="355" t="s">
        <v>200</v>
      </c>
    </row>
    <row r="79" spans="1:9" ht="18.75">
      <c r="A79" s="443"/>
      <c r="B79" s="8"/>
      <c r="C79" s="9"/>
      <c r="D79" s="339"/>
      <c r="E79" s="416" t="s">
        <v>201</v>
      </c>
      <c r="F79" s="417"/>
      <c r="G79" s="415"/>
      <c r="H79" s="418">
        <v>424</v>
      </c>
      <c r="I79" s="355" t="s">
        <v>202</v>
      </c>
    </row>
    <row r="80" spans="1:9" ht="18.75">
      <c r="A80" s="444"/>
      <c r="B80" s="8"/>
      <c r="C80" s="8"/>
      <c r="D80" s="339"/>
      <c r="E80" s="416" t="s">
        <v>203</v>
      </c>
      <c r="F80" s="414"/>
      <c r="G80" s="415"/>
      <c r="H80" s="418">
        <v>6756</v>
      </c>
      <c r="I80" s="355" t="s">
        <v>204</v>
      </c>
    </row>
    <row r="81" spans="1:9" ht="18.75">
      <c r="A81" s="445"/>
      <c r="B81" s="8"/>
      <c r="C81" s="8"/>
      <c r="D81" s="339"/>
      <c r="E81" s="51"/>
      <c r="F81" s="414"/>
      <c r="G81" s="415"/>
      <c r="H81" s="418"/>
      <c r="I81" s="355"/>
    </row>
    <row r="82" spans="1:9" ht="18.75">
      <c r="A82" s="446" t="s">
        <v>205</v>
      </c>
      <c r="B82" s="8" t="s">
        <v>207</v>
      </c>
      <c r="C82" s="9">
        <v>43194</v>
      </c>
      <c r="D82" s="339">
        <v>2612.4</v>
      </c>
      <c r="E82" s="51"/>
      <c r="F82" s="414"/>
      <c r="G82" s="415"/>
      <c r="H82" s="419">
        <f>SUM(H83:H85)</f>
        <v>2612.4</v>
      </c>
      <c r="I82" s="355" t="s">
        <v>209</v>
      </c>
    </row>
    <row r="83" spans="1:11" ht="18.75">
      <c r="A83" s="446"/>
      <c r="B83" s="8"/>
      <c r="C83" s="9"/>
      <c r="D83" s="339"/>
      <c r="E83" s="51" t="s">
        <v>208</v>
      </c>
      <c r="F83" s="414">
        <v>42</v>
      </c>
      <c r="G83" s="417">
        <v>43194</v>
      </c>
      <c r="H83" s="418">
        <v>454.4</v>
      </c>
      <c r="I83" s="355"/>
      <c r="K83" s="453"/>
    </row>
    <row r="84" spans="1:11" ht="18.75">
      <c r="A84" s="445"/>
      <c r="B84" s="8"/>
      <c r="C84" s="8"/>
      <c r="D84" s="339"/>
      <c r="E84" s="51" t="s">
        <v>208</v>
      </c>
      <c r="F84" s="414">
        <v>46</v>
      </c>
      <c r="G84" s="417">
        <v>43194</v>
      </c>
      <c r="H84" s="418">
        <v>1200</v>
      </c>
      <c r="I84" s="355"/>
      <c r="K84" s="453"/>
    </row>
    <row r="85" spans="1:11" ht="18.75">
      <c r="A85" s="445"/>
      <c r="B85" s="8"/>
      <c r="C85" s="8"/>
      <c r="D85" s="339"/>
      <c r="E85" s="51" t="s">
        <v>208</v>
      </c>
      <c r="F85" s="414">
        <v>50</v>
      </c>
      <c r="G85" s="417">
        <v>43194</v>
      </c>
      <c r="H85" s="418">
        <v>958</v>
      </c>
      <c r="I85" s="355"/>
      <c r="K85" s="453"/>
    </row>
    <row r="86" spans="1:9" ht="18.75">
      <c r="A86" s="445"/>
      <c r="B86" s="8"/>
      <c r="C86" s="8"/>
      <c r="D86" s="339"/>
      <c r="E86" s="51"/>
      <c r="F86" s="417"/>
      <c r="G86" s="414"/>
      <c r="H86" s="418"/>
      <c r="I86" s="355"/>
    </row>
    <row r="87" spans="1:9" ht="18.75">
      <c r="A87" s="446" t="s">
        <v>227</v>
      </c>
      <c r="B87" s="8" t="s">
        <v>228</v>
      </c>
      <c r="C87" s="9">
        <v>43203</v>
      </c>
      <c r="D87" s="339">
        <v>1299</v>
      </c>
      <c r="E87" s="51" t="s">
        <v>229</v>
      </c>
      <c r="F87" s="417">
        <v>43206</v>
      </c>
      <c r="G87" s="414">
        <v>2285</v>
      </c>
      <c r="H87" s="419">
        <v>1299</v>
      </c>
      <c r="I87" s="355" t="s">
        <v>232</v>
      </c>
    </row>
    <row r="88" spans="1:9" ht="18.75">
      <c r="A88" s="445"/>
      <c r="B88" s="8"/>
      <c r="C88" s="8"/>
      <c r="D88" s="339"/>
      <c r="E88" s="51"/>
      <c r="F88" s="417"/>
      <c r="G88" s="414"/>
      <c r="H88" s="418"/>
      <c r="I88" s="355"/>
    </row>
    <row r="89" spans="1:9" ht="18.75">
      <c r="A89" s="447" t="s">
        <v>220</v>
      </c>
      <c r="B89" s="35" t="s">
        <v>221</v>
      </c>
      <c r="C89" s="47">
        <v>43206</v>
      </c>
      <c r="D89" s="50">
        <v>1271.88</v>
      </c>
      <c r="E89" s="393"/>
      <c r="F89" s="35"/>
      <c r="G89" s="41"/>
      <c r="H89" s="90">
        <f>SUM(H90:H91)</f>
        <v>1271.88</v>
      </c>
      <c r="I89" s="355"/>
    </row>
    <row r="90" spans="1:9" ht="18.75">
      <c r="A90" s="356"/>
      <c r="B90" s="356"/>
      <c r="C90" s="356"/>
      <c r="D90" s="444"/>
      <c r="E90" s="454" t="s">
        <v>230</v>
      </c>
      <c r="F90" s="504">
        <v>43206</v>
      </c>
      <c r="G90" s="474">
        <v>1962</v>
      </c>
      <c r="H90" s="339">
        <v>904.2</v>
      </c>
      <c r="I90" s="480" t="s">
        <v>226</v>
      </c>
    </row>
    <row r="91" spans="1:9" ht="18.75">
      <c r="A91" s="356"/>
      <c r="B91" s="356"/>
      <c r="C91" s="356"/>
      <c r="D91" s="444"/>
      <c r="E91" s="454" t="s">
        <v>231</v>
      </c>
      <c r="F91" s="505"/>
      <c r="G91" s="475"/>
      <c r="H91" s="339">
        <v>367.68</v>
      </c>
      <c r="I91" s="480"/>
    </row>
    <row r="92" spans="1:9" ht="18.75">
      <c r="A92" s="444"/>
      <c r="B92" s="8"/>
      <c r="C92" s="8"/>
      <c r="D92" s="24"/>
      <c r="E92" s="416"/>
      <c r="F92" s="417"/>
      <c r="G92" s="415"/>
      <c r="H92" s="418"/>
      <c r="I92" s="355"/>
    </row>
    <row r="93" spans="1:9" ht="23.25">
      <c r="A93" s="423" t="s">
        <v>165</v>
      </c>
      <c r="B93" s="424"/>
      <c r="C93" s="424"/>
      <c r="D93" s="421">
        <f>SUM(D69:D92)</f>
        <v>46832.28</v>
      </c>
      <c r="E93" s="425"/>
      <c r="F93" s="426"/>
      <c r="G93" s="427"/>
      <c r="H93" s="455">
        <f>H69+H73+H82+H87+H89</f>
        <v>46832.28</v>
      </c>
      <c r="I93" s="76"/>
    </row>
    <row r="94" spans="1:9" ht="20.25">
      <c r="A94" s="495" t="s">
        <v>166</v>
      </c>
      <c r="B94" s="496"/>
      <c r="C94" s="496"/>
      <c r="D94" s="496"/>
      <c r="E94" s="496"/>
      <c r="F94" s="496"/>
      <c r="G94" s="496"/>
      <c r="H94" s="497"/>
      <c r="I94" s="76"/>
    </row>
    <row r="95" spans="1:9" ht="40.5" customHeight="1">
      <c r="A95" s="447" t="s">
        <v>159</v>
      </c>
      <c r="B95" s="35" t="s">
        <v>162</v>
      </c>
      <c r="C95" s="47">
        <v>43171</v>
      </c>
      <c r="D95" s="42">
        <v>119</v>
      </c>
      <c r="E95" s="393" t="s">
        <v>160</v>
      </c>
      <c r="F95" s="35" t="s">
        <v>163</v>
      </c>
      <c r="G95" s="47">
        <v>43171</v>
      </c>
      <c r="H95" s="90">
        <v>119</v>
      </c>
      <c r="I95" s="392" t="s">
        <v>161</v>
      </c>
    </row>
    <row r="96" spans="1:9" ht="18.75">
      <c r="A96" s="447"/>
      <c r="B96" s="35"/>
      <c r="C96" s="47"/>
      <c r="D96" s="42"/>
      <c r="E96" s="25"/>
      <c r="F96" s="35"/>
      <c r="G96" s="41"/>
      <c r="H96" s="104"/>
      <c r="I96" s="77"/>
    </row>
    <row r="97" spans="1:9" ht="21.75" customHeight="1">
      <c r="A97" s="447" t="s">
        <v>164</v>
      </c>
      <c r="B97" s="35">
        <v>3078116</v>
      </c>
      <c r="C97" s="47">
        <v>43160</v>
      </c>
      <c r="D97" s="50">
        <v>3475</v>
      </c>
      <c r="E97" s="393" t="s">
        <v>167</v>
      </c>
      <c r="F97" s="35">
        <v>85</v>
      </c>
      <c r="G97" s="41">
        <v>43161</v>
      </c>
      <c r="H97" s="90">
        <v>3475</v>
      </c>
      <c r="I97" s="392" t="s">
        <v>168</v>
      </c>
    </row>
    <row r="98" spans="1:9" ht="21.75" customHeight="1">
      <c r="A98" s="448"/>
      <c r="B98" s="48"/>
      <c r="C98" s="49"/>
      <c r="D98" s="50"/>
      <c r="E98" s="393"/>
      <c r="F98" s="35"/>
      <c r="G98" s="41"/>
      <c r="H98" s="90"/>
      <c r="I98" s="392"/>
    </row>
    <row r="99" spans="1:9" ht="21.75" customHeight="1">
      <c r="A99" s="447" t="s">
        <v>220</v>
      </c>
      <c r="B99" s="35" t="s">
        <v>221</v>
      </c>
      <c r="C99" s="47">
        <v>43206</v>
      </c>
      <c r="D99" s="50">
        <v>824.58</v>
      </c>
      <c r="E99" s="393"/>
      <c r="F99" s="35"/>
      <c r="G99" s="41"/>
      <c r="H99" s="90">
        <f>SUM(H100:H102)</f>
        <v>824.58</v>
      </c>
      <c r="I99" s="392"/>
    </row>
    <row r="100" spans="1:9" ht="21.75" customHeight="1">
      <c r="A100" s="448"/>
      <c r="B100" s="48"/>
      <c r="C100" s="49"/>
      <c r="D100" s="50"/>
      <c r="E100" s="393" t="s">
        <v>222</v>
      </c>
      <c r="F100" s="498">
        <v>1962</v>
      </c>
      <c r="G100" s="501">
        <v>43206</v>
      </c>
      <c r="H100" s="104">
        <v>572.76</v>
      </c>
      <c r="I100" s="392" t="s">
        <v>223</v>
      </c>
    </row>
    <row r="101" spans="1:9" ht="21.75" customHeight="1">
      <c r="A101" s="448"/>
      <c r="B101" s="48"/>
      <c r="C101" s="49"/>
      <c r="D101" s="50"/>
      <c r="E101" s="393" t="s">
        <v>224</v>
      </c>
      <c r="F101" s="499"/>
      <c r="G101" s="502"/>
      <c r="H101" s="104">
        <v>215.58</v>
      </c>
      <c r="I101" s="392" t="s">
        <v>200</v>
      </c>
    </row>
    <row r="102" spans="1:9" ht="18.75">
      <c r="A102" s="448"/>
      <c r="B102" s="48"/>
      <c r="C102" s="49"/>
      <c r="D102" s="50"/>
      <c r="E102" s="25" t="s">
        <v>225</v>
      </c>
      <c r="F102" s="500"/>
      <c r="G102" s="503"/>
      <c r="H102" s="452">
        <v>36.24</v>
      </c>
      <c r="I102" s="451" t="s">
        <v>226</v>
      </c>
    </row>
    <row r="103" spans="1:9" ht="18.75">
      <c r="A103" s="448"/>
      <c r="B103" s="469"/>
      <c r="C103" s="471"/>
      <c r="D103" s="50"/>
      <c r="E103" s="25"/>
      <c r="F103" s="470"/>
      <c r="G103" s="472"/>
      <c r="H103" s="452"/>
      <c r="I103" s="451"/>
    </row>
    <row r="104" spans="1:9" ht="18.75">
      <c r="A104" s="448" t="s">
        <v>251</v>
      </c>
      <c r="B104" s="469" t="s">
        <v>252</v>
      </c>
      <c r="C104" s="471">
        <v>43223</v>
      </c>
      <c r="D104" s="50">
        <v>1080</v>
      </c>
      <c r="E104" s="25" t="s">
        <v>253</v>
      </c>
      <c r="F104" s="470">
        <v>35</v>
      </c>
      <c r="G104" s="471">
        <v>43223</v>
      </c>
      <c r="H104" s="473">
        <v>1080</v>
      </c>
      <c r="I104" s="451" t="s">
        <v>254</v>
      </c>
    </row>
    <row r="105" spans="1:9" ht="18.75">
      <c r="A105" s="98"/>
      <c r="B105" s="48"/>
      <c r="C105" s="49"/>
      <c r="D105" s="50"/>
      <c r="E105" s="25"/>
      <c r="F105" s="35"/>
      <c r="G105" s="41"/>
      <c r="H105" s="126"/>
      <c r="I105" s="79"/>
    </row>
    <row r="106" spans="1:9" ht="23.25">
      <c r="A106" s="423" t="s">
        <v>165</v>
      </c>
      <c r="B106" s="428"/>
      <c r="C106" s="429"/>
      <c r="D106" s="421">
        <f>SUM(D95:D105)</f>
        <v>5498.58</v>
      </c>
      <c r="E106" s="430"/>
      <c r="F106" s="431"/>
      <c r="G106" s="432"/>
      <c r="H106" s="421">
        <f>H104+H99+H97+H95</f>
        <v>5498.58</v>
      </c>
      <c r="I106" s="78"/>
    </row>
    <row r="107" spans="1:9" ht="21" customHeight="1">
      <c r="A107" s="96"/>
      <c r="B107" s="27"/>
      <c r="C107" s="68"/>
      <c r="D107" s="27"/>
      <c r="E107" s="36"/>
      <c r="F107" s="27"/>
      <c r="G107" s="68"/>
      <c r="H107" s="97"/>
      <c r="I107" s="78"/>
    </row>
    <row r="108" spans="1:9" ht="21" customHeight="1">
      <c r="A108" s="96" t="s">
        <v>247</v>
      </c>
      <c r="B108" s="27" t="s">
        <v>250</v>
      </c>
      <c r="C108" s="68">
        <v>43235</v>
      </c>
      <c r="D108" s="32">
        <v>20016</v>
      </c>
      <c r="E108" s="36" t="s">
        <v>248</v>
      </c>
      <c r="F108" s="27">
        <v>149</v>
      </c>
      <c r="G108" s="68">
        <v>43235</v>
      </c>
      <c r="H108" s="128">
        <v>20016</v>
      </c>
      <c r="I108" s="468" t="s">
        <v>249</v>
      </c>
    </row>
    <row r="109" spans="1:9" ht="21" customHeight="1">
      <c r="A109" s="96"/>
      <c r="B109" s="107"/>
      <c r="C109" s="68"/>
      <c r="D109" s="32"/>
      <c r="E109" s="420"/>
      <c r="F109" s="27"/>
      <c r="G109" s="68"/>
      <c r="H109" s="128"/>
      <c r="I109" s="78"/>
    </row>
    <row r="110" spans="1:9" ht="21" customHeight="1">
      <c r="A110" s="96"/>
      <c r="B110" s="27"/>
      <c r="C110" s="68"/>
      <c r="D110" s="27"/>
      <c r="E110" s="36"/>
      <c r="F110" s="27"/>
      <c r="G110" s="68"/>
      <c r="H110" s="97"/>
      <c r="I110" s="78"/>
    </row>
    <row r="111" spans="1:9" ht="27" customHeight="1">
      <c r="A111" s="423" t="s">
        <v>1</v>
      </c>
      <c r="B111" s="15"/>
      <c r="C111" s="15"/>
      <c r="D111" s="16">
        <f>SUM(D108:D110)</f>
        <v>20016</v>
      </c>
      <c r="E111" s="10"/>
      <c r="F111" s="15"/>
      <c r="G111" s="17"/>
      <c r="H111" s="99">
        <f>SUM(H108:H110)</f>
        <v>20016</v>
      </c>
      <c r="I111" s="80"/>
    </row>
    <row r="112" spans="1:9" ht="33.75" customHeight="1">
      <c r="A112" s="484" t="s">
        <v>17</v>
      </c>
      <c r="B112" s="485"/>
      <c r="C112" s="485"/>
      <c r="D112" s="485"/>
      <c r="E112" s="485"/>
      <c r="F112" s="485"/>
      <c r="G112" s="485"/>
      <c r="H112" s="486"/>
      <c r="I112" s="80"/>
    </row>
    <row r="113" spans="1:9" ht="33.75" customHeight="1">
      <c r="A113" s="93"/>
      <c r="B113" s="33"/>
      <c r="C113" s="38"/>
      <c r="D113" s="39"/>
      <c r="E113" s="37"/>
      <c r="F113" s="33"/>
      <c r="G113" s="38"/>
      <c r="H113" s="108"/>
      <c r="I113" s="80"/>
    </row>
    <row r="114" spans="1:9" ht="33.75" customHeight="1">
      <c r="A114" s="93"/>
      <c r="B114" s="33"/>
      <c r="C114" s="38"/>
      <c r="D114" s="39"/>
      <c r="E114" s="37"/>
      <c r="F114" s="33"/>
      <c r="G114" s="38"/>
      <c r="H114" s="108"/>
      <c r="I114" s="80"/>
    </row>
    <row r="115" spans="1:9" ht="18.75" customHeight="1">
      <c r="A115" s="109"/>
      <c r="B115" s="110"/>
      <c r="C115" s="111"/>
      <c r="D115" s="113"/>
      <c r="E115" s="112"/>
      <c r="F115" s="110"/>
      <c r="G115" s="111"/>
      <c r="H115" s="114"/>
      <c r="I115" s="80"/>
    </row>
    <row r="116" spans="1:9" ht="26.25">
      <c r="A116" s="115" t="s">
        <v>14</v>
      </c>
      <c r="B116" s="116"/>
      <c r="C116" s="116"/>
      <c r="D116" s="117">
        <f>D67+D49+D43+D35</f>
        <v>1909680.9400000002</v>
      </c>
      <c r="E116" s="118"/>
      <c r="F116" s="116"/>
      <c r="G116" s="119"/>
      <c r="H116" s="120">
        <f>H111+H106+H93+H67+H49+H43+H35</f>
        <v>858062.6400000001</v>
      </c>
      <c r="I116" s="78"/>
    </row>
    <row r="117" spans="1:9" ht="18.75">
      <c r="A117" s="100"/>
      <c r="B117" s="53"/>
      <c r="C117" s="53"/>
      <c r="D117" s="54"/>
      <c r="E117" s="55"/>
      <c r="F117" s="53"/>
      <c r="G117" s="56"/>
      <c r="H117" s="101"/>
      <c r="I117" s="78"/>
    </row>
    <row r="118" spans="1:9" ht="20.25">
      <c r="A118" s="476" t="s">
        <v>12</v>
      </c>
      <c r="B118" s="477"/>
      <c r="C118" s="477"/>
      <c r="D118" s="477"/>
      <c r="E118" s="477"/>
      <c r="F118" s="477"/>
      <c r="G118" s="477"/>
      <c r="H118" s="478"/>
      <c r="I118" s="78"/>
    </row>
    <row r="119" spans="1:9" ht="37.5">
      <c r="A119" s="31" t="s">
        <v>107</v>
      </c>
      <c r="B119" s="12"/>
      <c r="C119" s="12"/>
      <c r="D119" s="18"/>
      <c r="E119" s="440" t="s">
        <v>108</v>
      </c>
      <c r="F119" s="34">
        <v>38</v>
      </c>
      <c r="G119" s="40">
        <v>43130</v>
      </c>
      <c r="H119" s="94">
        <v>1881.25</v>
      </c>
      <c r="I119" s="78"/>
    </row>
    <row r="120" spans="1:9" ht="19.5" thickBot="1">
      <c r="A120" s="31"/>
      <c r="B120" s="12"/>
      <c r="C120" s="12"/>
      <c r="D120" s="18"/>
      <c r="E120" s="440"/>
      <c r="F120" s="34"/>
      <c r="G120" s="135"/>
      <c r="H120" s="94"/>
      <c r="I120" s="78"/>
    </row>
    <row r="121" spans="1:9" ht="19.5" thickBot="1">
      <c r="A121" s="31" t="s">
        <v>213</v>
      </c>
      <c r="B121" s="12"/>
      <c r="C121" s="12"/>
      <c r="D121" s="18"/>
      <c r="E121" s="441" t="s">
        <v>210</v>
      </c>
      <c r="F121" s="34">
        <v>7274</v>
      </c>
      <c r="G121" s="40">
        <v>43179</v>
      </c>
      <c r="H121" s="94">
        <v>3745</v>
      </c>
      <c r="I121" s="78"/>
    </row>
    <row r="122" spans="1:9" ht="19.5" customHeight="1">
      <c r="A122" s="31"/>
      <c r="B122" s="12"/>
      <c r="C122" s="12"/>
      <c r="D122" s="18"/>
      <c r="E122" s="51"/>
      <c r="F122" s="34"/>
      <c r="G122" s="135"/>
      <c r="H122" s="94"/>
      <c r="I122" s="78"/>
    </row>
    <row r="123" spans="1:9" ht="60.75" customHeight="1">
      <c r="A123" s="31" t="s">
        <v>212</v>
      </c>
      <c r="B123" s="12"/>
      <c r="C123" s="12"/>
      <c r="D123" s="18"/>
      <c r="E123" s="439" t="s">
        <v>211</v>
      </c>
      <c r="F123" s="34">
        <v>135</v>
      </c>
      <c r="G123" s="40">
        <v>43179</v>
      </c>
      <c r="H123" s="94">
        <v>241.14</v>
      </c>
      <c r="I123" s="78"/>
    </row>
    <row r="124" spans="1:9" ht="23.25">
      <c r="A124" s="434" t="s">
        <v>13</v>
      </c>
      <c r="B124" s="435"/>
      <c r="C124" s="435"/>
      <c r="D124" s="436"/>
      <c r="E124" s="425"/>
      <c r="F124" s="435"/>
      <c r="G124" s="437"/>
      <c r="H124" s="438">
        <f>SUM(H119:H123)</f>
        <v>5867.39</v>
      </c>
      <c r="I124" s="78"/>
    </row>
    <row r="125" spans="1:9" s="1" customFormat="1" ht="18.75">
      <c r="A125" s="100"/>
      <c r="B125" s="53"/>
      <c r="C125" s="53"/>
      <c r="D125" s="54"/>
      <c r="E125" s="55"/>
      <c r="F125" s="53"/>
      <c r="G125" s="56"/>
      <c r="H125" s="101"/>
      <c r="I125" s="78"/>
    </row>
    <row r="126" spans="1:9" ht="25.5">
      <c r="A126" s="481" t="s">
        <v>20</v>
      </c>
      <c r="B126" s="482"/>
      <c r="C126" s="482"/>
      <c r="D126" s="482"/>
      <c r="E126" s="482"/>
      <c r="F126" s="482"/>
      <c r="G126" s="482"/>
      <c r="H126" s="483"/>
      <c r="I126" s="74"/>
    </row>
    <row r="127" spans="1:9" s="1" customFormat="1" ht="29.25" customHeight="1">
      <c r="A127" s="103"/>
      <c r="B127" s="57"/>
      <c r="C127" s="57"/>
      <c r="D127" s="57"/>
      <c r="E127" s="57"/>
      <c r="F127" s="57"/>
      <c r="G127" s="57"/>
      <c r="H127" s="102"/>
      <c r="I127" s="74"/>
    </row>
    <row r="128" spans="1:9" s="1" customFormat="1" ht="32.25" customHeight="1" thickBot="1">
      <c r="A128" s="121" t="s">
        <v>40</v>
      </c>
      <c r="B128" s="307"/>
      <c r="C128" s="306"/>
      <c r="D128" s="306"/>
      <c r="E128" s="306"/>
      <c r="F128" s="306"/>
      <c r="G128" s="306"/>
      <c r="H128" s="308"/>
      <c r="I128" s="74"/>
    </row>
    <row r="129" spans="1:9" s="1" customFormat="1" ht="30" customHeight="1">
      <c r="A129" s="309" t="s">
        <v>29</v>
      </c>
      <c r="B129" s="310">
        <v>2</v>
      </c>
      <c r="C129" s="311">
        <v>43084</v>
      </c>
      <c r="D129" s="312">
        <v>31881.28</v>
      </c>
      <c r="E129" s="313"/>
      <c r="F129" s="281"/>
      <c r="G129" s="281"/>
      <c r="H129" s="299">
        <f>SUM(H131:H133)</f>
        <v>418398.13</v>
      </c>
      <c r="I129" s="74"/>
    </row>
    <row r="130" spans="1:9" s="1" customFormat="1" ht="23.25" customHeight="1">
      <c r="A130" s="347" t="s">
        <v>115</v>
      </c>
      <c r="B130" s="132"/>
      <c r="C130" s="133"/>
      <c r="D130" s="46"/>
      <c r="E130" s="69"/>
      <c r="F130" s="306"/>
      <c r="G130" s="306"/>
      <c r="H130" s="314"/>
      <c r="I130" s="74"/>
    </row>
    <row r="131" spans="1:9" s="1" customFormat="1" ht="25.5" customHeight="1">
      <c r="A131" s="103"/>
      <c r="B131" s="63"/>
      <c r="C131" s="9"/>
      <c r="D131" s="24"/>
      <c r="E131" s="134" t="s">
        <v>30</v>
      </c>
      <c r="F131" s="34" t="s">
        <v>31</v>
      </c>
      <c r="G131" s="135">
        <v>43133</v>
      </c>
      <c r="H131" s="94">
        <v>31881.28</v>
      </c>
      <c r="I131" s="74"/>
    </row>
    <row r="132" spans="1:9" s="1" customFormat="1" ht="25.5" customHeight="1">
      <c r="A132" s="103"/>
      <c r="B132" s="179"/>
      <c r="C132" s="180"/>
      <c r="D132" s="18"/>
      <c r="E132" s="134" t="s">
        <v>30</v>
      </c>
      <c r="F132" s="34" t="s">
        <v>133</v>
      </c>
      <c r="G132" s="135">
        <v>43145</v>
      </c>
      <c r="H132" s="94">
        <v>180516.85</v>
      </c>
      <c r="I132" s="74"/>
    </row>
    <row r="133" spans="1:9" s="1" customFormat="1" ht="25.5" customHeight="1">
      <c r="A133" s="103"/>
      <c r="B133" s="179"/>
      <c r="C133" s="180"/>
      <c r="D133" s="18"/>
      <c r="E133" s="134" t="s">
        <v>30</v>
      </c>
      <c r="F133" s="34" t="s">
        <v>172</v>
      </c>
      <c r="G133" s="135">
        <v>43165</v>
      </c>
      <c r="H133" s="94">
        <v>206000</v>
      </c>
      <c r="I133" s="74"/>
    </row>
    <row r="134" spans="1:9" s="1" customFormat="1" ht="25.5" customHeight="1" thickBot="1">
      <c r="A134" s="103"/>
      <c r="B134" s="179"/>
      <c r="C134" s="180"/>
      <c r="D134" s="18"/>
      <c r="E134" s="181"/>
      <c r="F134" s="34"/>
      <c r="G134" s="135"/>
      <c r="H134" s="94"/>
      <c r="I134" s="74"/>
    </row>
    <row r="135" spans="1:9" s="1" customFormat="1" ht="25.5" customHeight="1">
      <c r="A135" s="401" t="s">
        <v>29</v>
      </c>
      <c r="B135" s="402">
        <v>2</v>
      </c>
      <c r="C135" s="403">
        <v>43084</v>
      </c>
      <c r="D135" s="404"/>
      <c r="E135" s="405"/>
      <c r="F135" s="406"/>
      <c r="G135" s="406"/>
      <c r="H135" s="407">
        <f>SUM(H137:H141)</f>
        <v>45053.66</v>
      </c>
      <c r="I135" s="74"/>
    </row>
    <row r="136" spans="1:9" s="1" customFormat="1" ht="25.5" customHeight="1">
      <c r="A136" s="347" t="s">
        <v>177</v>
      </c>
      <c r="B136" s="132"/>
      <c r="C136" s="133"/>
      <c r="D136" s="46"/>
      <c r="E136" s="69"/>
      <c r="F136" s="306"/>
      <c r="G136" s="306"/>
      <c r="H136" s="314"/>
      <c r="I136" s="74"/>
    </row>
    <row r="137" spans="1:9" s="1" customFormat="1" ht="25.5" customHeight="1">
      <c r="A137" s="103"/>
      <c r="B137" s="63"/>
      <c r="C137" s="9"/>
      <c r="D137" s="24"/>
      <c r="E137" s="134" t="s">
        <v>30</v>
      </c>
      <c r="F137" s="34" t="s">
        <v>31</v>
      </c>
      <c r="G137" s="135">
        <v>43145</v>
      </c>
      <c r="H137" s="94">
        <v>11999.96</v>
      </c>
      <c r="I137" s="74"/>
    </row>
    <row r="138" spans="1:9" s="1" customFormat="1" ht="25.5" customHeight="1">
      <c r="A138" s="103"/>
      <c r="B138" s="179"/>
      <c r="C138" s="180"/>
      <c r="D138" s="18"/>
      <c r="E138" s="134" t="s">
        <v>30</v>
      </c>
      <c r="F138" s="34" t="s">
        <v>133</v>
      </c>
      <c r="G138" s="135">
        <v>43165</v>
      </c>
      <c r="H138" s="94">
        <v>5143</v>
      </c>
      <c r="I138" s="74"/>
    </row>
    <row r="139" spans="1:9" s="1" customFormat="1" ht="25.5" customHeight="1">
      <c r="A139" s="103"/>
      <c r="B139" s="179"/>
      <c r="C139" s="180"/>
      <c r="D139" s="18"/>
      <c r="E139" s="134" t="s">
        <v>30</v>
      </c>
      <c r="F139" s="34" t="s">
        <v>172</v>
      </c>
      <c r="G139" s="135">
        <v>43192</v>
      </c>
      <c r="H139" s="94">
        <v>27910.7</v>
      </c>
      <c r="I139" s="74"/>
    </row>
    <row r="140" spans="1:9" s="1" customFormat="1" ht="25.5" customHeight="1">
      <c r="A140" s="103"/>
      <c r="B140" s="179"/>
      <c r="C140" s="180"/>
      <c r="D140" s="18"/>
      <c r="E140" s="181"/>
      <c r="F140" s="34"/>
      <c r="G140" s="135"/>
      <c r="H140" s="94"/>
      <c r="I140" s="74"/>
    </row>
    <row r="141" spans="1:9" s="1" customFormat="1" ht="25.5" customHeight="1" thickBot="1">
      <c r="A141" s="103"/>
      <c r="B141" s="179"/>
      <c r="C141" s="180"/>
      <c r="D141" s="18"/>
      <c r="E141" s="181"/>
      <c r="F141" s="34"/>
      <c r="G141" s="135"/>
      <c r="H141" s="94"/>
      <c r="I141" s="74"/>
    </row>
    <row r="142" spans="1:9" s="1" customFormat="1" ht="25.5" customHeight="1">
      <c r="A142" s="346" t="s">
        <v>110</v>
      </c>
      <c r="B142" s="340"/>
      <c r="C142" s="341"/>
      <c r="D142" s="342"/>
      <c r="E142" s="343"/>
      <c r="F142" s="344"/>
      <c r="G142" s="345"/>
      <c r="H142" s="300">
        <f>SUM(H143:H145)</f>
        <v>6339.02</v>
      </c>
      <c r="I142" s="74"/>
    </row>
    <row r="143" spans="1:9" s="1" customFormat="1" ht="25.5" customHeight="1">
      <c r="A143" s="347" t="s">
        <v>115</v>
      </c>
      <c r="B143" s="179"/>
      <c r="C143" s="180"/>
      <c r="D143" s="18"/>
      <c r="E143" s="181" t="s">
        <v>111</v>
      </c>
      <c r="F143" s="34" t="s">
        <v>112</v>
      </c>
      <c r="G143" s="135">
        <v>43150</v>
      </c>
      <c r="H143" s="94">
        <v>3242.54</v>
      </c>
      <c r="I143" s="74"/>
    </row>
    <row r="144" spans="1:9" s="1" customFormat="1" ht="25.5" customHeight="1">
      <c r="A144" s="347"/>
      <c r="B144" s="179"/>
      <c r="C144" s="180"/>
      <c r="D144" s="18"/>
      <c r="E144" s="134" t="s">
        <v>30</v>
      </c>
      <c r="F144" s="34" t="s">
        <v>133</v>
      </c>
      <c r="G144" s="135">
        <v>43172</v>
      </c>
      <c r="H144" s="94">
        <v>3096.48</v>
      </c>
      <c r="I144" s="74"/>
    </row>
    <row r="145" spans="1:9" s="1" customFormat="1" ht="25.5" customHeight="1" thickBot="1">
      <c r="A145" s="103"/>
      <c r="B145" s="179"/>
      <c r="C145" s="180"/>
      <c r="D145" s="18"/>
      <c r="E145" s="181"/>
      <c r="F145" s="34"/>
      <c r="G145" s="135"/>
      <c r="H145" s="94"/>
      <c r="I145" s="74"/>
    </row>
    <row r="146" spans="1:9" s="1" customFormat="1" ht="25.5" customHeight="1">
      <c r="A146" s="346" t="s">
        <v>110</v>
      </c>
      <c r="B146" s="340"/>
      <c r="C146" s="341"/>
      <c r="D146" s="342"/>
      <c r="E146" s="343" t="s">
        <v>113</v>
      </c>
      <c r="F146" s="344"/>
      <c r="G146" s="345"/>
      <c r="H146" s="300">
        <f>SUM(H147:H149)</f>
        <v>458.06</v>
      </c>
      <c r="I146" s="74"/>
    </row>
    <row r="147" spans="1:9" s="1" customFormat="1" ht="25.5" customHeight="1">
      <c r="A147" s="347" t="s">
        <v>114</v>
      </c>
      <c r="B147" s="179"/>
      <c r="C147" s="180"/>
      <c r="D147" s="18"/>
      <c r="E147" s="181" t="s">
        <v>113</v>
      </c>
      <c r="F147" s="34" t="s">
        <v>112</v>
      </c>
      <c r="G147" s="135">
        <v>43150</v>
      </c>
      <c r="H147" s="94">
        <v>229.03</v>
      </c>
      <c r="I147" s="74"/>
    </row>
    <row r="148" spans="1:9" s="1" customFormat="1" ht="25.5" customHeight="1">
      <c r="A148" s="347"/>
      <c r="B148" s="179"/>
      <c r="C148" s="180"/>
      <c r="D148" s="18"/>
      <c r="E148" s="181" t="s">
        <v>113</v>
      </c>
      <c r="F148" s="34" t="s">
        <v>132</v>
      </c>
      <c r="G148" s="135">
        <v>43172</v>
      </c>
      <c r="H148" s="94">
        <v>229.03</v>
      </c>
      <c r="I148" s="74"/>
    </row>
    <row r="149" spans="1:9" s="1" customFormat="1" ht="25.5" customHeight="1" thickBot="1">
      <c r="A149" s="201"/>
      <c r="B149" s="315"/>
      <c r="C149" s="190"/>
      <c r="D149" s="191"/>
      <c r="E149" s="316"/>
      <c r="F149" s="317"/>
      <c r="G149" s="318"/>
      <c r="H149" s="195"/>
      <c r="I149" s="74"/>
    </row>
    <row r="150" spans="1:9" s="1" customFormat="1" ht="23.25" customHeight="1">
      <c r="A150" s="182" t="s">
        <v>45</v>
      </c>
      <c r="B150" s="183"/>
      <c r="C150" s="184"/>
      <c r="D150" s="185"/>
      <c r="E150" s="196" t="s">
        <v>81</v>
      </c>
      <c r="F150" s="186"/>
      <c r="G150" s="187"/>
      <c r="H150" s="188">
        <f>H152+H161+H164</f>
        <v>9246.39</v>
      </c>
      <c r="I150" s="74"/>
    </row>
    <row r="151" spans="1:9" s="1" customFormat="1" ht="24" customHeight="1" thickBot="1">
      <c r="A151" s="178"/>
      <c r="B151" s="179"/>
      <c r="C151" s="180"/>
      <c r="D151" s="18"/>
      <c r="E151" s="181"/>
      <c r="F151" s="34"/>
      <c r="G151" s="135"/>
      <c r="H151" s="94"/>
      <c r="I151" s="74"/>
    </row>
    <row r="152" spans="1:9" s="1" customFormat="1" ht="21" customHeight="1" thickBot="1">
      <c r="A152" s="204" t="s">
        <v>76</v>
      </c>
      <c r="B152" s="205" t="s">
        <v>74</v>
      </c>
      <c r="C152" s="206">
        <v>43132</v>
      </c>
      <c r="D152" s="207">
        <v>10000</v>
      </c>
      <c r="E152" s="208" t="s">
        <v>72</v>
      </c>
      <c r="F152" s="209"/>
      <c r="G152" s="210"/>
      <c r="H152" s="211">
        <f>SUM(H153:H154)</f>
        <v>3800</v>
      </c>
      <c r="I152" s="74" t="s">
        <v>78</v>
      </c>
    </row>
    <row r="153" spans="1:9" s="1" customFormat="1" ht="21.75" customHeight="1">
      <c r="A153" s="202"/>
      <c r="B153" s="203"/>
      <c r="C153" s="66"/>
      <c r="D153" s="67"/>
      <c r="E153" s="213" t="s">
        <v>46</v>
      </c>
      <c r="F153" s="21" t="s">
        <v>47</v>
      </c>
      <c r="G153" s="22">
        <v>43131</v>
      </c>
      <c r="H153" s="200">
        <v>1800</v>
      </c>
      <c r="I153" s="74"/>
    </row>
    <row r="154" spans="1:9" s="1" customFormat="1" ht="21.75" customHeight="1">
      <c r="A154" s="103"/>
      <c r="B154" s="63"/>
      <c r="C154" s="9"/>
      <c r="D154" s="46"/>
      <c r="E154" s="213" t="s">
        <v>46</v>
      </c>
      <c r="F154" s="21" t="s">
        <v>175</v>
      </c>
      <c r="G154" s="22">
        <v>43166</v>
      </c>
      <c r="H154" s="200">
        <v>2000</v>
      </c>
      <c r="I154" s="74"/>
    </row>
    <row r="155" spans="1:9" s="1" customFormat="1" ht="21.75" customHeight="1">
      <c r="A155" s="103"/>
      <c r="B155" s="63"/>
      <c r="C155" s="9"/>
      <c r="D155" s="46"/>
      <c r="E155" s="122"/>
      <c r="F155" s="12"/>
      <c r="G155" s="13"/>
      <c r="H155" s="94"/>
      <c r="I155" s="74"/>
    </row>
    <row r="156" spans="1:9" s="1" customFormat="1" ht="21.75" customHeight="1">
      <c r="A156" s="103"/>
      <c r="B156" s="63"/>
      <c r="C156" s="9"/>
      <c r="D156" s="46"/>
      <c r="E156" s="64" t="s">
        <v>46</v>
      </c>
      <c r="F156" s="12" t="s">
        <v>47</v>
      </c>
      <c r="G156" s="13">
        <v>43131</v>
      </c>
      <c r="H156" s="94">
        <v>57.02</v>
      </c>
      <c r="I156" s="74"/>
    </row>
    <row r="157" spans="1:9" s="1" customFormat="1" ht="21.75" customHeight="1">
      <c r="A157" s="103"/>
      <c r="B157" s="179"/>
      <c r="C157" s="180"/>
      <c r="D157" s="212"/>
      <c r="E157" s="198" t="s">
        <v>48</v>
      </c>
      <c r="F157" s="12" t="s">
        <v>49</v>
      </c>
      <c r="G157" s="13">
        <v>43131</v>
      </c>
      <c r="H157" s="94">
        <v>23.81</v>
      </c>
      <c r="I157" s="74"/>
    </row>
    <row r="158" spans="1:9" s="1" customFormat="1" ht="21.75" customHeight="1">
      <c r="A158" s="124"/>
      <c r="B158" s="408"/>
      <c r="C158" s="19"/>
      <c r="D158" s="409"/>
      <c r="E158" s="64" t="s">
        <v>46</v>
      </c>
      <c r="F158" s="12" t="s">
        <v>178</v>
      </c>
      <c r="G158" s="13">
        <v>43166</v>
      </c>
      <c r="H158" s="94">
        <v>29.64</v>
      </c>
      <c r="I158" s="74"/>
    </row>
    <row r="159" spans="1:9" s="1" customFormat="1" ht="21.75" customHeight="1">
      <c r="A159" s="124"/>
      <c r="B159" s="408"/>
      <c r="C159" s="19"/>
      <c r="D159" s="409"/>
      <c r="E159" s="198" t="s">
        <v>48</v>
      </c>
      <c r="F159" s="12" t="s">
        <v>175</v>
      </c>
      <c r="G159" s="13">
        <v>43166</v>
      </c>
      <c r="H159" s="94">
        <v>270.42</v>
      </c>
      <c r="I159" s="74"/>
    </row>
    <row r="160" spans="1:9" s="1" customFormat="1" ht="21.75" customHeight="1" thickBot="1">
      <c r="A160" s="124"/>
      <c r="B160" s="408"/>
      <c r="C160" s="19"/>
      <c r="D160" s="409"/>
      <c r="E160" s="199"/>
      <c r="F160" s="21"/>
      <c r="G160" s="22"/>
      <c r="H160" s="200"/>
      <c r="I160" s="74"/>
    </row>
    <row r="161" spans="1:9" s="1" customFormat="1" ht="18.75" customHeight="1" thickBot="1">
      <c r="A161" s="216" t="s">
        <v>77</v>
      </c>
      <c r="B161" s="217" t="s">
        <v>74</v>
      </c>
      <c r="C161" s="218">
        <v>43132</v>
      </c>
      <c r="D161" s="219">
        <v>3000</v>
      </c>
      <c r="E161" s="220" t="s">
        <v>73</v>
      </c>
      <c r="F161" s="221"/>
      <c r="G161" s="222"/>
      <c r="H161" s="223">
        <f>SUM(H156:H160)</f>
        <v>380.89</v>
      </c>
      <c r="I161" s="74"/>
    </row>
    <row r="162" spans="1:9" s="1" customFormat="1" ht="22.5" customHeight="1">
      <c r="A162" s="124"/>
      <c r="B162" s="65"/>
      <c r="C162" s="66"/>
      <c r="D162" s="67"/>
      <c r="E162" s="213"/>
      <c r="F162" s="14"/>
      <c r="G162" s="214"/>
      <c r="H162" s="215"/>
      <c r="I162" s="74"/>
    </row>
    <row r="163" spans="1:9" s="1" customFormat="1" ht="22.5" customHeight="1" thickBot="1">
      <c r="A163" s="103"/>
      <c r="B163" s="197"/>
      <c r="C163" s="180"/>
      <c r="D163" s="18"/>
      <c r="E163" s="198"/>
      <c r="F163" s="12"/>
      <c r="G163" s="13"/>
      <c r="H163" s="94"/>
      <c r="I163" s="74"/>
    </row>
    <row r="164" spans="1:9" s="1" customFormat="1" ht="19.5" customHeight="1" thickBot="1">
      <c r="A164" s="225" t="s">
        <v>75</v>
      </c>
      <c r="B164" s="205" t="s">
        <v>74</v>
      </c>
      <c r="C164" s="206">
        <v>43132</v>
      </c>
      <c r="D164" s="207">
        <v>10000</v>
      </c>
      <c r="E164" s="208" t="s">
        <v>71</v>
      </c>
      <c r="F164" s="209"/>
      <c r="G164" s="210"/>
      <c r="H164" s="211">
        <f>SUM(H165:H169)</f>
        <v>5065.5</v>
      </c>
      <c r="I164" s="74" t="s">
        <v>70</v>
      </c>
    </row>
    <row r="165" spans="1:9" s="1" customFormat="1" ht="18.75" customHeight="1">
      <c r="A165" s="224"/>
      <c r="B165" s="65"/>
      <c r="C165" s="66"/>
      <c r="D165" s="67"/>
      <c r="E165" s="213" t="s">
        <v>50</v>
      </c>
      <c r="F165" s="14" t="s">
        <v>53</v>
      </c>
      <c r="G165" s="214">
        <v>43131</v>
      </c>
      <c r="H165" s="215">
        <v>2265.12</v>
      </c>
      <c r="I165" s="74"/>
    </row>
    <row r="166" spans="1:9" s="1" customFormat="1" ht="21" customHeight="1" thickBot="1">
      <c r="A166" s="201"/>
      <c r="B166" s="189"/>
      <c r="C166" s="190"/>
      <c r="D166" s="191"/>
      <c r="E166" s="192" t="s">
        <v>51</v>
      </c>
      <c r="F166" s="193" t="s">
        <v>52</v>
      </c>
      <c r="G166" s="194">
        <v>43131</v>
      </c>
      <c r="H166" s="195">
        <v>14.52</v>
      </c>
      <c r="I166" s="74"/>
    </row>
    <row r="167" spans="1:9" s="1" customFormat="1" ht="21" customHeight="1">
      <c r="A167" s="124"/>
      <c r="B167" s="70"/>
      <c r="C167" s="19"/>
      <c r="D167" s="28"/>
      <c r="E167" s="213" t="s">
        <v>50</v>
      </c>
      <c r="F167" s="14" t="s">
        <v>173</v>
      </c>
      <c r="G167" s="214">
        <v>43166</v>
      </c>
      <c r="H167" s="215">
        <v>2771.39</v>
      </c>
      <c r="I167" s="74"/>
    </row>
    <row r="168" spans="1:9" s="1" customFormat="1" ht="21" customHeight="1" thickBot="1">
      <c r="A168" s="124"/>
      <c r="B168" s="70"/>
      <c r="C168" s="19"/>
      <c r="D168" s="28"/>
      <c r="E168" s="192" t="s">
        <v>51</v>
      </c>
      <c r="F168" s="14" t="s">
        <v>174</v>
      </c>
      <c r="G168" s="214">
        <v>43166</v>
      </c>
      <c r="H168" s="215">
        <v>14.47</v>
      </c>
      <c r="I168" s="74"/>
    </row>
    <row r="169" spans="1:8" s="1" customFormat="1" ht="18.75" customHeight="1" thickBot="1">
      <c r="A169" s="138"/>
      <c r="B169" s="70"/>
      <c r="C169" s="19"/>
      <c r="D169" s="28"/>
      <c r="E169" s="199"/>
      <c r="F169" s="21"/>
      <c r="G169" s="22"/>
      <c r="H169" s="200"/>
    </row>
    <row r="170" spans="1:9" s="69" customFormat="1" ht="18" customHeight="1" thickBot="1">
      <c r="A170" s="247" t="s">
        <v>79</v>
      </c>
      <c r="B170" s="238" t="s">
        <v>80</v>
      </c>
      <c r="C170" s="254">
        <v>43130</v>
      </c>
      <c r="D170" s="239">
        <v>90000</v>
      </c>
      <c r="E170" s="255" t="s">
        <v>82</v>
      </c>
      <c r="F170" s="240"/>
      <c r="G170" s="240"/>
      <c r="H170" s="241">
        <f>H177+H179+H188+H190</f>
        <v>143059.86</v>
      </c>
      <c r="I170" s="174" t="s">
        <v>87</v>
      </c>
    </row>
    <row r="171" spans="1:9" s="69" customFormat="1" ht="18" customHeight="1">
      <c r="A171" s="398"/>
      <c r="B171" s="399"/>
      <c r="C171" s="136"/>
      <c r="D171" s="148"/>
      <c r="E171" s="400"/>
      <c r="H171" s="385"/>
      <c r="I171" s="174"/>
    </row>
    <row r="172" spans="1:8" s="69" customFormat="1" ht="26.25" customHeight="1">
      <c r="A172" s="73"/>
      <c r="B172" s="248"/>
      <c r="C172" s="235"/>
      <c r="D172" s="156"/>
      <c r="E172" s="232" t="s">
        <v>109</v>
      </c>
      <c r="F172" s="71" t="s">
        <v>54</v>
      </c>
      <c r="G172" s="229">
        <v>43132</v>
      </c>
      <c r="H172" s="226">
        <v>8954.36</v>
      </c>
    </row>
    <row r="173" spans="1:9" s="1" customFormat="1" ht="21.75" customHeight="1">
      <c r="A173" s="124"/>
      <c r="B173" s="236"/>
      <c r="C173" s="236"/>
      <c r="D173" s="236"/>
      <c r="E173" s="232" t="s">
        <v>55</v>
      </c>
      <c r="F173" s="71" t="s">
        <v>54</v>
      </c>
      <c r="G173" s="229">
        <v>43132</v>
      </c>
      <c r="H173" s="226">
        <v>30757.51</v>
      </c>
      <c r="I173" s="69"/>
    </row>
    <row r="174" spans="1:9" s="1" customFormat="1" ht="21.75" customHeight="1">
      <c r="A174" s="124"/>
      <c r="B174" s="236"/>
      <c r="C174" s="236"/>
      <c r="D174" s="236"/>
      <c r="E174" s="232" t="s">
        <v>55</v>
      </c>
      <c r="F174" s="71" t="s">
        <v>134</v>
      </c>
      <c r="G174" s="229">
        <v>43147</v>
      </c>
      <c r="H174" s="226">
        <v>23351.36</v>
      </c>
      <c r="I174" s="69"/>
    </row>
    <row r="175" spans="1:9" s="1" customFormat="1" ht="21.75" customHeight="1">
      <c r="A175" s="124"/>
      <c r="B175" s="236"/>
      <c r="C175" s="236"/>
      <c r="D175" s="236"/>
      <c r="E175" s="232" t="s">
        <v>55</v>
      </c>
      <c r="F175" s="71" t="s">
        <v>176</v>
      </c>
      <c r="G175" s="229">
        <v>43174</v>
      </c>
      <c r="H175" s="226">
        <v>30474.23</v>
      </c>
      <c r="I175" s="69"/>
    </row>
    <row r="176" spans="1:9" s="1" customFormat="1" ht="21.75" customHeight="1" thickBot="1">
      <c r="A176" s="124"/>
      <c r="B176" s="236"/>
      <c r="C176" s="236"/>
      <c r="D176" s="236"/>
      <c r="E176" s="232" t="s">
        <v>55</v>
      </c>
      <c r="F176" s="71" t="s">
        <v>234</v>
      </c>
      <c r="G176" s="229">
        <v>43208</v>
      </c>
      <c r="H176" s="226">
        <v>36075.25</v>
      </c>
      <c r="I176" s="69"/>
    </row>
    <row r="177" spans="1:9" s="1" customFormat="1" ht="18" customHeight="1" thickBot="1">
      <c r="A177" s="225" t="s">
        <v>84</v>
      </c>
      <c r="B177" s="242"/>
      <c r="C177" s="242"/>
      <c r="D177" s="242"/>
      <c r="E177" s="250" t="s">
        <v>83</v>
      </c>
      <c r="F177" s="243"/>
      <c r="G177" s="244"/>
      <c r="H177" s="251">
        <f>SUM(H172:H176)</f>
        <v>129612.70999999999</v>
      </c>
      <c r="I177" s="69"/>
    </row>
    <row r="178" spans="1:9" s="1" customFormat="1" ht="18" customHeight="1" thickBot="1">
      <c r="A178" s="224"/>
      <c r="B178" s="236"/>
      <c r="C178" s="236"/>
      <c r="D178" s="236"/>
      <c r="E178" s="233"/>
      <c r="F178" s="71"/>
      <c r="G178" s="229"/>
      <c r="H178" s="359"/>
      <c r="I178" s="69"/>
    </row>
    <row r="179" spans="1:11" s="1" customFormat="1" ht="18" customHeight="1" thickBot="1">
      <c r="A179" s="360" t="s">
        <v>135</v>
      </c>
      <c r="B179" s="361"/>
      <c r="C179" s="361"/>
      <c r="D179" s="361"/>
      <c r="E179" s="362" t="s">
        <v>136</v>
      </c>
      <c r="F179" s="363"/>
      <c r="G179" s="364"/>
      <c r="H179" s="365">
        <f>SUM(H180)</f>
        <v>10251.58</v>
      </c>
      <c r="I179" s="69"/>
      <c r="K179" s="1" t="s">
        <v>139</v>
      </c>
    </row>
    <row r="180" spans="1:9" s="1" customFormat="1" ht="21.75" customHeight="1">
      <c r="A180" s="124"/>
      <c r="B180" s="236"/>
      <c r="C180" s="236"/>
      <c r="D180" s="236"/>
      <c r="E180" s="456" t="s">
        <v>55</v>
      </c>
      <c r="F180" s="458" t="s">
        <v>134</v>
      </c>
      <c r="G180" s="229">
        <v>43147</v>
      </c>
      <c r="H180" s="226">
        <v>10251.58</v>
      </c>
      <c r="I180" s="69"/>
    </row>
    <row r="181" spans="1:9" s="1" customFormat="1" ht="21.75" customHeight="1">
      <c r="A181" s="366"/>
      <c r="B181" s="236"/>
      <c r="C181" s="236"/>
      <c r="D181" s="236"/>
      <c r="E181" s="456"/>
      <c r="F181" s="144"/>
      <c r="G181" s="229"/>
      <c r="H181" s="226"/>
      <c r="I181" s="69"/>
    </row>
    <row r="182" spans="1:9" s="1" customFormat="1" ht="21.75" customHeight="1" thickBot="1">
      <c r="A182" s="366"/>
      <c r="B182" s="236"/>
      <c r="C182" s="236"/>
      <c r="D182" s="236"/>
      <c r="E182" s="456"/>
      <c r="F182" s="144"/>
      <c r="G182" s="229"/>
      <c r="H182" s="226"/>
      <c r="I182" s="69"/>
    </row>
    <row r="183" spans="1:9" s="1" customFormat="1" ht="21.75" customHeight="1" thickBot="1">
      <c r="A183" s="247" t="s">
        <v>79</v>
      </c>
      <c r="B183" s="367"/>
      <c r="C183" s="367"/>
      <c r="D183" s="367"/>
      <c r="E183" s="457" t="s">
        <v>56</v>
      </c>
      <c r="F183" s="459"/>
      <c r="G183" s="368"/>
      <c r="H183" s="369">
        <f>H188+H190</f>
        <v>3195.5699999999997</v>
      </c>
      <c r="I183" s="69"/>
    </row>
    <row r="184" spans="1:9" s="1" customFormat="1" ht="21.75" customHeight="1">
      <c r="A184" s="245"/>
      <c r="B184" s="249"/>
      <c r="C184" s="235"/>
      <c r="D184" s="246"/>
      <c r="F184" s="144" t="s">
        <v>54</v>
      </c>
      <c r="G184" s="229">
        <v>43132</v>
      </c>
      <c r="H184" s="226">
        <v>852.65</v>
      </c>
      <c r="I184" s="69"/>
    </row>
    <row r="185" spans="1:9" s="1" customFormat="1" ht="21.75" customHeight="1">
      <c r="A185" s="245"/>
      <c r="B185" s="249"/>
      <c r="C185" s="235"/>
      <c r="D185" s="246"/>
      <c r="F185" s="144" t="s">
        <v>176</v>
      </c>
      <c r="G185" s="229">
        <v>43174</v>
      </c>
      <c r="H185" s="226">
        <v>684.76</v>
      </c>
      <c r="I185" s="69"/>
    </row>
    <row r="186" spans="1:9" s="1" customFormat="1" ht="21.75" customHeight="1">
      <c r="A186" s="245"/>
      <c r="B186" s="249"/>
      <c r="C186" s="235"/>
      <c r="D186" s="246"/>
      <c r="F186" s="144" t="s">
        <v>234</v>
      </c>
      <c r="G186" s="229">
        <v>43208</v>
      </c>
      <c r="H186" s="226">
        <v>822.74</v>
      </c>
      <c r="I186" s="69"/>
    </row>
    <row r="187" spans="1:9" s="1" customFormat="1" ht="21.75" customHeight="1" thickBot="1">
      <c r="A187" s="245"/>
      <c r="B187" s="249"/>
      <c r="C187" s="235"/>
      <c r="D187" s="246"/>
      <c r="F187" s="145"/>
      <c r="G187" s="229"/>
      <c r="H187" s="226"/>
      <c r="I187" s="69"/>
    </row>
    <row r="188" spans="1:9" s="1" customFormat="1" ht="20.25" customHeight="1" thickBot="1">
      <c r="A188" s="225" t="s">
        <v>85</v>
      </c>
      <c r="B188" s="242"/>
      <c r="C188" s="242"/>
      <c r="D188" s="242"/>
      <c r="E188" s="250" t="s">
        <v>86</v>
      </c>
      <c r="F188" s="243"/>
      <c r="G188" s="244"/>
      <c r="H188" s="252">
        <f>SUM(H184:H187)</f>
        <v>2360.1499999999996</v>
      </c>
      <c r="I188" s="125"/>
    </row>
    <row r="189" spans="1:9" s="1" customFormat="1" ht="20.25" customHeight="1" thickBot="1">
      <c r="A189" s="335"/>
      <c r="B189" s="237"/>
      <c r="C189" s="237"/>
      <c r="D189" s="237"/>
      <c r="E189" s="234"/>
      <c r="F189" s="231"/>
      <c r="G189" s="230"/>
      <c r="H189" s="228"/>
      <c r="I189" s="125"/>
    </row>
    <row r="190" spans="1:9" s="1" customFormat="1" ht="20.25" customHeight="1" thickBot="1">
      <c r="A190" s="360" t="s">
        <v>138</v>
      </c>
      <c r="B190" s="361"/>
      <c r="C190" s="361"/>
      <c r="D190" s="361"/>
      <c r="E190" s="362" t="s">
        <v>137</v>
      </c>
      <c r="F190" s="363"/>
      <c r="G190" s="364"/>
      <c r="H190" s="365">
        <f>SUM(H191:H192)</f>
        <v>835.42</v>
      </c>
      <c r="I190" s="125"/>
    </row>
    <row r="191" spans="1:9" s="1" customFormat="1" ht="20.25" customHeight="1" thickBot="1">
      <c r="A191" s="335"/>
      <c r="B191" s="237"/>
      <c r="C191" s="237"/>
      <c r="D191" s="237"/>
      <c r="E191" s="232" t="s">
        <v>56</v>
      </c>
      <c r="F191" s="71" t="s">
        <v>134</v>
      </c>
      <c r="G191" s="229">
        <v>43147</v>
      </c>
      <c r="H191" s="226">
        <v>835.42</v>
      </c>
      <c r="I191" s="125"/>
    </row>
    <row r="192" spans="1:9" s="1" customFormat="1" ht="27" customHeight="1" thickBot="1">
      <c r="A192" s="227"/>
      <c r="B192" s="237"/>
      <c r="C192" s="237"/>
      <c r="D192" s="237"/>
      <c r="E192" s="234"/>
      <c r="F192" s="231"/>
      <c r="G192" s="230"/>
      <c r="H192" s="228"/>
      <c r="I192" s="69"/>
    </row>
    <row r="193" spans="1:9" s="1" customFormat="1" ht="18" customHeight="1">
      <c r="A193" s="297" t="s">
        <v>65</v>
      </c>
      <c r="B193" s="281"/>
      <c r="C193" s="281"/>
      <c r="D193" s="337">
        <f>SUM(D194:D196)</f>
        <v>1570</v>
      </c>
      <c r="E193" s="298"/>
      <c r="F193" s="281"/>
      <c r="G193" s="281"/>
      <c r="H193" s="299">
        <f>SUM(H195:H196)</f>
        <v>1570</v>
      </c>
      <c r="I193" s="74" t="s">
        <v>103</v>
      </c>
    </row>
    <row r="194" spans="1:9" s="1" customFormat="1" ht="19.5" customHeight="1">
      <c r="A194" s="305" t="s">
        <v>98</v>
      </c>
      <c r="B194" s="69"/>
      <c r="C194" s="69"/>
      <c r="D194" s="69"/>
      <c r="E194" s="23"/>
      <c r="F194" s="12"/>
      <c r="G194" s="13"/>
      <c r="H194" s="95"/>
      <c r="I194" s="74"/>
    </row>
    <row r="195" spans="1:9" s="1" customFormat="1" ht="18.75">
      <c r="A195" s="30"/>
      <c r="B195" s="8" t="s">
        <v>104</v>
      </c>
      <c r="C195" s="9">
        <v>43136</v>
      </c>
      <c r="D195" s="339">
        <v>880</v>
      </c>
      <c r="E195" s="23" t="s">
        <v>64</v>
      </c>
      <c r="F195" s="12">
        <v>4</v>
      </c>
      <c r="G195" s="13">
        <v>43136</v>
      </c>
      <c r="H195" s="95">
        <v>880</v>
      </c>
      <c r="I195" s="74"/>
    </row>
    <row r="196" spans="1:9" s="1" customFormat="1" ht="18.75">
      <c r="A196" s="176"/>
      <c r="B196" s="8" t="s">
        <v>96</v>
      </c>
      <c r="C196" s="9">
        <v>43136</v>
      </c>
      <c r="D196" s="339">
        <v>690</v>
      </c>
      <c r="E196" s="23" t="s">
        <v>66</v>
      </c>
      <c r="F196" s="12">
        <v>3</v>
      </c>
      <c r="G196" s="13">
        <v>43136</v>
      </c>
      <c r="H196" s="95">
        <v>690</v>
      </c>
      <c r="I196" s="74"/>
    </row>
    <row r="197" spans="1:9" s="1" customFormat="1" ht="18.75">
      <c r="A197" s="177"/>
      <c r="B197" s="8"/>
      <c r="C197" s="9"/>
      <c r="D197" s="24"/>
      <c r="E197" s="23"/>
      <c r="F197" s="12"/>
      <c r="G197" s="13"/>
      <c r="H197" s="94"/>
      <c r="I197" s="74"/>
    </row>
    <row r="198" spans="1:9" s="1" customFormat="1" ht="18.75">
      <c r="A198" s="291" t="s">
        <v>67</v>
      </c>
      <c r="B198" s="292"/>
      <c r="C198" s="292"/>
      <c r="D198" s="293">
        <f>D199</f>
        <v>840</v>
      </c>
      <c r="E198" s="294" t="s">
        <v>68</v>
      </c>
      <c r="F198" s="295">
        <v>2</v>
      </c>
      <c r="G198" s="296">
        <v>43136</v>
      </c>
      <c r="H198" s="300">
        <v>840</v>
      </c>
      <c r="I198" s="74" t="s">
        <v>103</v>
      </c>
    </row>
    <row r="199" spans="1:8" s="1" customFormat="1" ht="19.5">
      <c r="A199" s="305" t="s">
        <v>98</v>
      </c>
      <c r="B199" s="8" t="s">
        <v>104</v>
      </c>
      <c r="C199" s="9">
        <v>43136</v>
      </c>
      <c r="D199" s="339">
        <v>840</v>
      </c>
      <c r="E199" s="23"/>
      <c r="F199" s="12"/>
      <c r="G199" s="13"/>
      <c r="H199" s="94"/>
    </row>
    <row r="200" spans="1:8" s="1" customFormat="1" ht="19.5" thickBot="1">
      <c r="A200" s="105"/>
      <c r="B200" s="8"/>
      <c r="C200" s="8"/>
      <c r="D200" s="24"/>
      <c r="E200" s="23"/>
      <c r="F200" s="12"/>
      <c r="G200" s="13"/>
      <c r="H200" s="94"/>
    </row>
    <row r="201" spans="1:9" s="1" customFormat="1" ht="32.25" customHeight="1">
      <c r="A201" s="290" t="s">
        <v>59</v>
      </c>
      <c r="B201" s="287" t="s">
        <v>96</v>
      </c>
      <c r="C201" s="184">
        <v>43133</v>
      </c>
      <c r="D201" s="461">
        <v>3066</v>
      </c>
      <c r="E201" s="259" t="s">
        <v>91</v>
      </c>
      <c r="F201" s="288"/>
      <c r="G201" s="289"/>
      <c r="H201" s="463">
        <f>SUM(H202:H212)</f>
        <v>3066</v>
      </c>
      <c r="I201" s="2" t="s">
        <v>97</v>
      </c>
    </row>
    <row r="202" spans="1:9" s="1" customFormat="1" ht="19.5">
      <c r="A202" s="304" t="s">
        <v>94</v>
      </c>
      <c r="B202" s="8"/>
      <c r="C202" s="9"/>
      <c r="D202" s="24"/>
      <c r="E202" s="173" t="s">
        <v>60</v>
      </c>
      <c r="F202" s="12">
        <v>3846</v>
      </c>
      <c r="G202" s="13">
        <v>43133</v>
      </c>
      <c r="H202" s="94">
        <v>392</v>
      </c>
      <c r="I202" s="74"/>
    </row>
    <row r="203" spans="1:9" s="1" customFormat="1" ht="18.75">
      <c r="A203" s="30"/>
      <c r="B203" s="8"/>
      <c r="C203" s="9"/>
      <c r="D203" s="24"/>
      <c r="E203" s="173" t="s">
        <v>60</v>
      </c>
      <c r="F203" s="12">
        <v>3907</v>
      </c>
      <c r="G203" s="13">
        <v>43133</v>
      </c>
      <c r="H203" s="94">
        <v>224</v>
      </c>
      <c r="I203" s="2"/>
    </row>
    <row r="204" spans="1:9" s="1" customFormat="1" ht="18.75">
      <c r="A204" s="106"/>
      <c r="B204" s="8"/>
      <c r="C204" s="8"/>
      <c r="D204" s="24"/>
      <c r="E204" s="173" t="s">
        <v>60</v>
      </c>
      <c r="F204" s="12">
        <v>106</v>
      </c>
      <c r="G204" s="13">
        <v>43151</v>
      </c>
      <c r="H204" s="94">
        <v>280</v>
      </c>
      <c r="I204" s="2"/>
    </row>
    <row r="205" spans="1:9" s="1" customFormat="1" ht="18.75">
      <c r="A205" s="106"/>
      <c r="B205" s="8"/>
      <c r="C205" s="8"/>
      <c r="D205" s="24"/>
      <c r="E205" s="173" t="s">
        <v>60</v>
      </c>
      <c r="F205" s="12">
        <v>106</v>
      </c>
      <c r="G205" s="13">
        <v>43151</v>
      </c>
      <c r="H205" s="94">
        <v>238</v>
      </c>
      <c r="I205" s="2"/>
    </row>
    <row r="206" spans="1:9" s="1" customFormat="1" ht="18.75">
      <c r="A206" s="168"/>
      <c r="B206" s="12"/>
      <c r="C206" s="12"/>
      <c r="D206" s="18"/>
      <c r="E206" s="173" t="s">
        <v>60</v>
      </c>
      <c r="F206" s="12">
        <v>106</v>
      </c>
      <c r="G206" s="13">
        <v>43151</v>
      </c>
      <c r="H206" s="94">
        <v>238</v>
      </c>
      <c r="I206" s="2"/>
    </row>
    <row r="207" spans="1:9" s="1" customFormat="1" ht="18.75">
      <c r="A207" s="106"/>
      <c r="B207" s="8"/>
      <c r="C207" s="8"/>
      <c r="D207" s="24"/>
      <c r="E207" s="173" t="s">
        <v>60</v>
      </c>
      <c r="F207" s="12">
        <v>195</v>
      </c>
      <c r="G207" s="13">
        <v>43165</v>
      </c>
      <c r="H207" s="94">
        <v>308</v>
      </c>
      <c r="I207" s="2"/>
    </row>
    <row r="208" spans="1:9" s="1" customFormat="1" ht="18.75">
      <c r="A208" s="106"/>
      <c r="B208" s="8"/>
      <c r="C208" s="8"/>
      <c r="D208" s="24"/>
      <c r="E208" s="173" t="s">
        <v>60</v>
      </c>
      <c r="F208" s="12">
        <v>131</v>
      </c>
      <c r="G208" s="13">
        <v>43165</v>
      </c>
      <c r="H208" s="94">
        <v>294</v>
      </c>
      <c r="I208" s="2"/>
    </row>
    <row r="209" spans="1:9" s="1" customFormat="1" ht="18.75">
      <c r="A209" s="168"/>
      <c r="B209" s="12"/>
      <c r="C209" s="12"/>
      <c r="D209" s="18"/>
      <c r="E209" s="410" t="s">
        <v>60</v>
      </c>
      <c r="F209" s="12">
        <v>209</v>
      </c>
      <c r="G209" s="13">
        <v>43171</v>
      </c>
      <c r="H209" s="94">
        <v>252</v>
      </c>
      <c r="I209" s="2"/>
    </row>
    <row r="210" spans="1:9" s="1" customFormat="1" ht="18.75">
      <c r="A210" s="27"/>
      <c r="B210" s="8"/>
      <c r="C210" s="8"/>
      <c r="D210" s="24"/>
      <c r="E210" s="173" t="s">
        <v>60</v>
      </c>
      <c r="F210" s="8">
        <v>259</v>
      </c>
      <c r="G210" s="411">
        <v>43178</v>
      </c>
      <c r="H210" s="46">
        <v>238</v>
      </c>
      <c r="I210" s="2"/>
    </row>
    <row r="211" spans="1:9" s="1" customFormat="1" ht="18.75">
      <c r="A211" s="27"/>
      <c r="B211" s="8"/>
      <c r="C211" s="8"/>
      <c r="D211" s="24"/>
      <c r="E211" s="173" t="s">
        <v>60</v>
      </c>
      <c r="F211" s="8">
        <v>270</v>
      </c>
      <c r="G211" s="411">
        <v>43192</v>
      </c>
      <c r="H211" s="46">
        <v>602</v>
      </c>
      <c r="I211" s="2"/>
    </row>
    <row r="212" spans="1:9" s="1" customFormat="1" ht="18.75">
      <c r="A212" s="27"/>
      <c r="B212" s="8"/>
      <c r="C212" s="8"/>
      <c r="D212" s="24"/>
      <c r="E212" s="173"/>
      <c r="F212" s="8"/>
      <c r="G212" s="411"/>
      <c r="H212" s="46"/>
      <c r="I212" s="2"/>
    </row>
    <row r="213" spans="1:9" s="1" customFormat="1" ht="19.5" thickBot="1">
      <c r="A213" s="170"/>
      <c r="B213" s="71"/>
      <c r="C213" s="71"/>
      <c r="D213" s="148"/>
      <c r="E213" s="384"/>
      <c r="F213" s="71"/>
      <c r="G213" s="143"/>
      <c r="H213" s="385"/>
      <c r="I213" s="2"/>
    </row>
    <row r="214" spans="1:9" s="1" customFormat="1" ht="18.75">
      <c r="A214" s="283" t="s">
        <v>57</v>
      </c>
      <c r="B214" s="284" t="s">
        <v>244</v>
      </c>
      <c r="C214" s="265">
        <v>42653</v>
      </c>
      <c r="D214" s="460">
        <v>30443.53</v>
      </c>
      <c r="E214" s="285"/>
      <c r="F214" s="284"/>
      <c r="G214" s="286"/>
      <c r="H214" s="462">
        <f>SUM(H215:H233)</f>
        <v>30443.53</v>
      </c>
      <c r="I214" s="2" t="s">
        <v>245</v>
      </c>
    </row>
    <row r="215" spans="1:9" s="1" customFormat="1" ht="19.5">
      <c r="A215" s="304" t="s">
        <v>94</v>
      </c>
      <c r="B215" s="144"/>
      <c r="C215" s="136"/>
      <c r="D215" s="156"/>
      <c r="E215" s="137" t="s">
        <v>63</v>
      </c>
      <c r="F215" s="144" t="s">
        <v>58</v>
      </c>
      <c r="G215" s="143">
        <v>43137</v>
      </c>
      <c r="H215" s="171">
        <v>7990.7</v>
      </c>
      <c r="I215" s="74"/>
    </row>
    <row r="216" spans="1:9" s="1" customFormat="1" ht="19.5">
      <c r="A216" s="304"/>
      <c r="B216" s="144"/>
      <c r="C216" s="136"/>
      <c r="D216" s="156"/>
      <c r="E216" s="137" t="s">
        <v>63</v>
      </c>
      <c r="F216" s="144" t="s">
        <v>169</v>
      </c>
      <c r="G216" s="143">
        <v>43153</v>
      </c>
      <c r="H216" s="171">
        <v>5252.86</v>
      </c>
      <c r="I216" s="74"/>
    </row>
    <row r="217" spans="1:9" s="1" customFormat="1" ht="19.5">
      <c r="A217" s="304"/>
      <c r="B217" s="144"/>
      <c r="C217" s="136"/>
      <c r="D217" s="156"/>
      <c r="E217" s="137" t="s">
        <v>63</v>
      </c>
      <c r="F217" s="144" t="s">
        <v>170</v>
      </c>
      <c r="G217" s="143">
        <v>43179</v>
      </c>
      <c r="H217" s="171">
        <v>4564.8</v>
      </c>
      <c r="I217" s="74"/>
    </row>
    <row r="218" spans="1:9" s="1" customFormat="1" ht="19.5">
      <c r="A218" s="304"/>
      <c r="B218" s="144"/>
      <c r="C218" s="136"/>
      <c r="D218" s="156"/>
      <c r="E218" s="137" t="s">
        <v>63</v>
      </c>
      <c r="F218" s="144" t="s">
        <v>171</v>
      </c>
      <c r="G218" s="143">
        <v>43179</v>
      </c>
      <c r="H218" s="171">
        <v>3402.64</v>
      </c>
      <c r="I218" s="74"/>
    </row>
    <row r="219" spans="1:9" s="1" customFormat="1" ht="18.75">
      <c r="A219" s="170"/>
      <c r="B219" s="144"/>
      <c r="C219" s="71"/>
      <c r="D219" s="156"/>
      <c r="E219" s="137" t="s">
        <v>63</v>
      </c>
      <c r="F219" s="144" t="s">
        <v>180</v>
      </c>
      <c r="G219" s="143">
        <v>43192</v>
      </c>
      <c r="H219" s="171">
        <v>4424.8</v>
      </c>
      <c r="I219" s="2"/>
    </row>
    <row r="220" spans="1:9" s="1" customFormat="1" ht="18.75" hidden="1">
      <c r="A220" s="170"/>
      <c r="B220" s="144"/>
      <c r="C220" s="71"/>
      <c r="D220" s="156"/>
      <c r="E220" s="148"/>
      <c r="F220" s="144"/>
      <c r="G220" s="169"/>
      <c r="H220" s="172"/>
      <c r="I220" s="2"/>
    </row>
    <row r="221" spans="1:9" s="1" customFormat="1" ht="18.75" hidden="1">
      <c r="A221" s="170"/>
      <c r="B221" s="144"/>
      <c r="C221" s="71"/>
      <c r="D221" s="156"/>
      <c r="E221" s="148"/>
      <c r="F221" s="144"/>
      <c r="G221" s="169"/>
      <c r="H221" s="172"/>
      <c r="I221" s="2"/>
    </row>
    <row r="222" spans="1:9" s="1" customFormat="1" ht="18.75" hidden="1">
      <c r="A222" s="170"/>
      <c r="B222" s="144"/>
      <c r="C222" s="71"/>
      <c r="D222" s="156"/>
      <c r="E222" s="148"/>
      <c r="F222" s="144"/>
      <c r="G222" s="169"/>
      <c r="H222" s="172"/>
      <c r="I222" s="2"/>
    </row>
    <row r="223" spans="1:9" s="1" customFormat="1" ht="18.75" hidden="1">
      <c r="A223" s="170"/>
      <c r="B223" s="144"/>
      <c r="C223" s="71"/>
      <c r="D223" s="156"/>
      <c r="E223" s="148"/>
      <c r="F223" s="144"/>
      <c r="G223" s="169"/>
      <c r="H223" s="172"/>
      <c r="I223" s="2"/>
    </row>
    <row r="224" spans="1:9" s="1" customFormat="1" ht="18.75" hidden="1">
      <c r="A224" s="170"/>
      <c r="B224" s="144"/>
      <c r="C224" s="71"/>
      <c r="D224" s="156"/>
      <c r="E224" s="148"/>
      <c r="F224" s="144"/>
      <c r="G224" s="169"/>
      <c r="H224" s="172"/>
      <c r="I224" s="2"/>
    </row>
    <row r="225" spans="1:9" s="1" customFormat="1" ht="18.75" hidden="1">
      <c r="A225" s="170"/>
      <c r="B225" s="144"/>
      <c r="C225" s="71"/>
      <c r="D225" s="156"/>
      <c r="E225" s="148"/>
      <c r="F225" s="144"/>
      <c r="G225" s="169"/>
      <c r="H225" s="172"/>
      <c r="I225" s="2"/>
    </row>
    <row r="226" spans="1:9" s="1" customFormat="1" ht="18.75" hidden="1">
      <c r="A226" s="170"/>
      <c r="B226" s="144"/>
      <c r="C226" s="71"/>
      <c r="D226" s="156"/>
      <c r="E226" s="148"/>
      <c r="F226" s="144"/>
      <c r="G226" s="169"/>
      <c r="H226" s="172"/>
      <c r="I226" s="2"/>
    </row>
    <row r="227" spans="1:9" s="1" customFormat="1" ht="18.75" hidden="1">
      <c r="A227" s="170"/>
      <c r="B227" s="144"/>
      <c r="C227" s="71"/>
      <c r="D227" s="156"/>
      <c r="E227" s="148"/>
      <c r="F227" s="144"/>
      <c r="G227" s="169"/>
      <c r="H227" s="172"/>
      <c r="I227" s="2"/>
    </row>
    <row r="228" spans="1:9" s="1" customFormat="1" ht="18.75" hidden="1">
      <c r="A228" s="170"/>
      <c r="B228" s="144"/>
      <c r="C228" s="71"/>
      <c r="D228" s="156"/>
      <c r="E228" s="148"/>
      <c r="F228" s="144"/>
      <c r="G228" s="169"/>
      <c r="H228" s="172"/>
      <c r="I228" s="2"/>
    </row>
    <row r="229" spans="1:9" s="1" customFormat="1" ht="18.75" hidden="1">
      <c r="A229" s="170"/>
      <c r="B229" s="144"/>
      <c r="C229" s="71"/>
      <c r="D229" s="156"/>
      <c r="E229" s="148"/>
      <c r="F229" s="144"/>
      <c r="G229" s="169"/>
      <c r="H229" s="172"/>
      <c r="I229" s="2"/>
    </row>
    <row r="230" spans="1:9" s="1" customFormat="1" ht="18.75" hidden="1">
      <c r="A230" s="170"/>
      <c r="B230" s="144"/>
      <c r="C230" s="71"/>
      <c r="D230" s="156"/>
      <c r="E230" s="148"/>
      <c r="F230" s="144"/>
      <c r="G230" s="169"/>
      <c r="H230" s="172"/>
      <c r="I230" s="2"/>
    </row>
    <row r="231" spans="1:9" s="1" customFormat="1" ht="18.75" hidden="1">
      <c r="A231" s="170"/>
      <c r="B231" s="144"/>
      <c r="C231" s="71"/>
      <c r="D231" s="156"/>
      <c r="E231" s="137"/>
      <c r="F231" s="144"/>
      <c r="G231" s="143"/>
      <c r="H231" s="172"/>
      <c r="I231" s="2"/>
    </row>
    <row r="232" spans="1:9" s="1" customFormat="1" ht="18.75">
      <c r="A232" s="170"/>
      <c r="B232" s="144"/>
      <c r="C232" s="71"/>
      <c r="D232" s="156"/>
      <c r="E232" s="137" t="s">
        <v>63</v>
      </c>
      <c r="F232" s="144" t="s">
        <v>242</v>
      </c>
      <c r="G232" s="143">
        <v>43210</v>
      </c>
      <c r="H232" s="171">
        <v>3230.23</v>
      </c>
      <c r="I232" s="2"/>
    </row>
    <row r="233" spans="1:9" s="1" customFormat="1" ht="18.75">
      <c r="A233" s="170"/>
      <c r="B233" s="144"/>
      <c r="C233" s="71"/>
      <c r="D233" s="156"/>
      <c r="E233" s="137" t="s">
        <v>63</v>
      </c>
      <c r="F233" s="144" t="s">
        <v>243</v>
      </c>
      <c r="G233" s="143">
        <v>43210</v>
      </c>
      <c r="H233" s="171">
        <v>1577.5</v>
      </c>
      <c r="I233" s="2"/>
    </row>
    <row r="234" spans="1:9" s="1" customFormat="1" ht="18.75">
      <c r="A234" s="170"/>
      <c r="B234" s="144"/>
      <c r="C234" s="71"/>
      <c r="D234" s="156"/>
      <c r="E234" s="137"/>
      <c r="F234" s="144"/>
      <c r="G234" s="143"/>
      <c r="H234" s="172"/>
      <c r="I234" s="2"/>
    </row>
    <row r="235" spans="1:9" s="1" customFormat="1" ht="19.5" customHeight="1">
      <c r="A235" s="256" t="s">
        <v>41</v>
      </c>
      <c r="B235" s="257">
        <v>29</v>
      </c>
      <c r="C235" s="253">
        <v>43136</v>
      </c>
      <c r="D235" s="258">
        <v>2400</v>
      </c>
      <c r="E235" s="259" t="s">
        <v>91</v>
      </c>
      <c r="F235" s="260"/>
      <c r="G235" s="261"/>
      <c r="H235" s="262">
        <f>SUM(H236:H237)</f>
        <v>400</v>
      </c>
      <c r="I235" s="75"/>
    </row>
    <row r="236" spans="1:9" s="1" customFormat="1" ht="19.5" customHeight="1">
      <c r="A236" s="305" t="s">
        <v>98</v>
      </c>
      <c r="B236" s="139"/>
      <c r="C236" s="69"/>
      <c r="D236" s="139"/>
      <c r="E236" s="142" t="s">
        <v>43</v>
      </c>
      <c r="F236" s="144" t="s">
        <v>44</v>
      </c>
      <c r="G236" s="143">
        <v>43136</v>
      </c>
      <c r="H236" s="72">
        <v>200</v>
      </c>
      <c r="I236" s="2" t="s">
        <v>42</v>
      </c>
    </row>
    <row r="237" spans="1:9" s="1" customFormat="1" ht="19.5" customHeight="1">
      <c r="A237" s="305"/>
      <c r="B237" s="139"/>
      <c r="C237" s="69"/>
      <c r="D237" s="139"/>
      <c r="E237" s="142" t="s">
        <v>43</v>
      </c>
      <c r="F237" s="144" t="s">
        <v>155</v>
      </c>
      <c r="G237" s="143">
        <v>43164</v>
      </c>
      <c r="H237" s="72">
        <v>200</v>
      </c>
      <c r="I237" s="2"/>
    </row>
    <row r="238" spans="1:11" s="1" customFormat="1" ht="19.5" customHeight="1">
      <c r="A238" s="138"/>
      <c r="B238" s="139"/>
      <c r="C238" s="69"/>
      <c r="D238" s="139"/>
      <c r="E238" s="174"/>
      <c r="F238" s="139"/>
      <c r="G238" s="69"/>
      <c r="H238" s="139"/>
      <c r="K238" s="62"/>
    </row>
    <row r="239" spans="1:9" s="1" customFormat="1" ht="19.5" customHeight="1">
      <c r="A239" s="256" t="s">
        <v>88</v>
      </c>
      <c r="B239" s="257">
        <v>41</v>
      </c>
      <c r="C239" s="253">
        <v>43137</v>
      </c>
      <c r="D239" s="258">
        <v>824.4</v>
      </c>
      <c r="E239" s="259" t="s">
        <v>91</v>
      </c>
      <c r="F239" s="260"/>
      <c r="G239" s="261"/>
      <c r="H239" s="262">
        <f>SUM(H240:H246)</f>
        <v>4925.6</v>
      </c>
      <c r="I239" s="20"/>
    </row>
    <row r="240" spans="1:9" s="1" customFormat="1" ht="19.5" customHeight="1">
      <c r="A240" s="304" t="s">
        <v>94</v>
      </c>
      <c r="B240" s="139"/>
      <c r="C240" s="69"/>
      <c r="D240" s="139"/>
      <c r="E240" s="142" t="s">
        <v>89</v>
      </c>
      <c r="F240" s="144">
        <v>1</v>
      </c>
      <c r="G240" s="143">
        <v>43137</v>
      </c>
      <c r="H240" s="72">
        <v>404.4</v>
      </c>
      <c r="I240" s="2"/>
    </row>
    <row r="241" spans="1:9" s="1" customFormat="1" ht="19.5" customHeight="1">
      <c r="A241" s="138"/>
      <c r="B241" s="139"/>
      <c r="C241" s="69"/>
      <c r="D241" s="139"/>
      <c r="E241" s="142" t="s">
        <v>90</v>
      </c>
      <c r="F241" s="144">
        <v>2</v>
      </c>
      <c r="G241" s="143">
        <v>43137</v>
      </c>
      <c r="H241" s="72">
        <v>420</v>
      </c>
      <c r="I241" s="2"/>
    </row>
    <row r="242" spans="1:9" s="1" customFormat="1" ht="19.5" customHeight="1">
      <c r="A242" s="138"/>
      <c r="B242" s="139"/>
      <c r="C242" s="69"/>
      <c r="D242" s="139"/>
      <c r="E242" s="142" t="s">
        <v>158</v>
      </c>
      <c r="F242" s="144">
        <v>3</v>
      </c>
      <c r="G242" s="143">
        <v>43146</v>
      </c>
      <c r="H242" s="72">
        <v>828</v>
      </c>
      <c r="I242" s="2"/>
    </row>
    <row r="243" spans="1:9" s="1" customFormat="1" ht="19.5" customHeight="1">
      <c r="A243" s="138"/>
      <c r="B243" s="139"/>
      <c r="C243" s="69"/>
      <c r="D243" s="139"/>
      <c r="E243" s="142" t="s">
        <v>158</v>
      </c>
      <c r="F243" s="144">
        <v>4</v>
      </c>
      <c r="G243" s="143">
        <v>43146</v>
      </c>
      <c r="H243" s="72">
        <v>536</v>
      </c>
      <c r="I243" s="2"/>
    </row>
    <row r="244" spans="1:9" s="1" customFormat="1" ht="19.5" customHeight="1">
      <c r="A244" s="138"/>
      <c r="B244" s="139"/>
      <c r="C244" s="69"/>
      <c r="D244" s="139"/>
      <c r="E244" s="142" t="s">
        <v>158</v>
      </c>
      <c r="F244" s="144">
        <v>5</v>
      </c>
      <c r="G244" s="143">
        <v>43146</v>
      </c>
      <c r="H244" s="72">
        <v>1204.2</v>
      </c>
      <c r="I244" s="2"/>
    </row>
    <row r="245" spans="1:9" s="1" customFormat="1" ht="19.5" customHeight="1">
      <c r="A245" s="138"/>
      <c r="B245" s="139"/>
      <c r="C245" s="69"/>
      <c r="D245" s="139"/>
      <c r="E245" s="142" t="s">
        <v>158</v>
      </c>
      <c r="F245" s="144">
        <v>6</v>
      </c>
      <c r="G245" s="143">
        <v>43165</v>
      </c>
      <c r="H245" s="72">
        <v>1053</v>
      </c>
      <c r="I245" s="2"/>
    </row>
    <row r="246" spans="1:9" s="1" customFormat="1" ht="19.5" customHeight="1">
      <c r="A246" s="138"/>
      <c r="B246" s="139"/>
      <c r="C246" s="69"/>
      <c r="D246" s="139"/>
      <c r="E246" s="142" t="s">
        <v>158</v>
      </c>
      <c r="F246" s="144">
        <v>7</v>
      </c>
      <c r="G246" s="143">
        <v>43165</v>
      </c>
      <c r="H246" s="72">
        <v>480</v>
      </c>
      <c r="I246" s="2"/>
    </row>
    <row r="247" spans="1:9" s="1" customFormat="1" ht="19.5" customHeight="1" thickBot="1">
      <c r="A247" s="138"/>
      <c r="B247" s="139"/>
      <c r="C247" s="69"/>
      <c r="D247" s="139"/>
      <c r="E247" s="142"/>
      <c r="F247" s="144"/>
      <c r="G247" s="143"/>
      <c r="H247" s="72"/>
      <c r="I247" s="2"/>
    </row>
    <row r="248" spans="1:9" s="1" customFormat="1" ht="19.5" customHeight="1">
      <c r="A248" s="263" t="s">
        <v>11</v>
      </c>
      <c r="B248" s="264">
        <v>25</v>
      </c>
      <c r="C248" s="265">
        <v>43133</v>
      </c>
      <c r="D248" s="266">
        <v>8300</v>
      </c>
      <c r="E248" s="303" t="s">
        <v>91</v>
      </c>
      <c r="F248" s="267"/>
      <c r="G248" s="268"/>
      <c r="H248" s="269">
        <f>SUM(H249:H250)</f>
        <v>5527.56</v>
      </c>
      <c r="I248" s="74" t="s">
        <v>69</v>
      </c>
    </row>
    <row r="249" spans="1:9" s="1" customFormat="1" ht="19.5" customHeight="1">
      <c r="A249" s="304" t="s">
        <v>94</v>
      </c>
      <c r="B249" s="140"/>
      <c r="C249" s="136"/>
      <c r="D249" s="72"/>
      <c r="E249" s="159" t="s">
        <v>10</v>
      </c>
      <c r="F249" s="166" t="s">
        <v>32</v>
      </c>
      <c r="G249" s="167">
        <v>43133</v>
      </c>
      <c r="H249" s="165">
        <v>2763.78</v>
      </c>
      <c r="I249" s="2"/>
    </row>
    <row r="250" spans="1:9" s="1" customFormat="1" ht="19.5" customHeight="1" thickBot="1">
      <c r="A250" s="73"/>
      <c r="B250" s="141"/>
      <c r="C250" s="136"/>
      <c r="D250" s="130"/>
      <c r="E250" s="159" t="s">
        <v>10</v>
      </c>
      <c r="F250" s="166" t="s">
        <v>144</v>
      </c>
      <c r="G250" s="167">
        <v>43133</v>
      </c>
      <c r="H250" s="165">
        <v>2763.78</v>
      </c>
      <c r="I250" s="2"/>
    </row>
    <row r="251" spans="1:9" ht="19.5" thickBot="1">
      <c r="A251" s="263" t="s">
        <v>33</v>
      </c>
      <c r="B251" s="301" t="s">
        <v>92</v>
      </c>
      <c r="C251" s="265">
        <v>43133</v>
      </c>
      <c r="D251" s="302">
        <v>240</v>
      </c>
      <c r="E251" s="303" t="s">
        <v>91</v>
      </c>
      <c r="F251" s="270"/>
      <c r="G251" s="271"/>
      <c r="H251" s="272">
        <f>SUM(H252:H256)</f>
        <v>240</v>
      </c>
      <c r="I251" s="2"/>
    </row>
    <row r="252" spans="1:9" ht="19.5">
      <c r="A252" s="304" t="s">
        <v>94</v>
      </c>
      <c r="B252" s="150"/>
      <c r="C252" s="153"/>
      <c r="D252" s="156"/>
      <c r="E252" s="159" t="s">
        <v>34</v>
      </c>
      <c r="F252" s="163" t="s">
        <v>93</v>
      </c>
      <c r="G252" s="161">
        <v>43133</v>
      </c>
      <c r="H252" s="165">
        <v>80</v>
      </c>
      <c r="I252" s="75" t="s">
        <v>36</v>
      </c>
    </row>
    <row r="253" spans="1:9" ht="18.75">
      <c r="A253" s="149"/>
      <c r="B253" s="144"/>
      <c r="C253" s="144"/>
      <c r="D253" s="156"/>
      <c r="E253" s="465" t="s">
        <v>34</v>
      </c>
      <c r="F253" s="163" t="s">
        <v>143</v>
      </c>
      <c r="G253" s="466">
        <v>43162</v>
      </c>
      <c r="H253" s="467">
        <v>80</v>
      </c>
      <c r="I253" s="2"/>
    </row>
    <row r="254" spans="1:9" ht="18.75">
      <c r="A254" s="147"/>
      <c r="B254" s="144"/>
      <c r="C254" s="144"/>
      <c r="D254" s="156"/>
      <c r="E254" s="465" t="s">
        <v>34</v>
      </c>
      <c r="F254" s="163" t="s">
        <v>218</v>
      </c>
      <c r="G254" s="161">
        <v>43194</v>
      </c>
      <c r="H254" s="467">
        <v>80</v>
      </c>
      <c r="I254" s="2"/>
    </row>
    <row r="255" spans="1:9" ht="18.75">
      <c r="A255" s="147"/>
      <c r="B255" s="144"/>
      <c r="C255" s="144"/>
      <c r="D255" s="156"/>
      <c r="E255" s="142"/>
      <c r="F255" s="464"/>
      <c r="G255" s="136"/>
      <c r="H255" s="72"/>
      <c r="I255" s="2"/>
    </row>
    <row r="256" spans="1:9" ht="19.5" thickBot="1">
      <c r="A256" s="147"/>
      <c r="B256" s="144"/>
      <c r="C256" s="144"/>
      <c r="D256" s="156"/>
      <c r="E256" s="142"/>
      <c r="F256" s="144"/>
      <c r="G256" s="143"/>
      <c r="H256" s="72"/>
      <c r="I256" s="74"/>
    </row>
    <row r="257" spans="1:9" ht="19.5" thickBot="1">
      <c r="A257" s="263" t="s">
        <v>33</v>
      </c>
      <c r="B257" s="273" t="s">
        <v>38</v>
      </c>
      <c r="C257" s="274">
        <v>43133</v>
      </c>
      <c r="D257" s="275">
        <v>1100</v>
      </c>
      <c r="E257" s="303" t="s">
        <v>91</v>
      </c>
      <c r="F257" s="276"/>
      <c r="G257" s="277"/>
      <c r="H257" s="278">
        <f>SUM(H258:H259)</f>
        <v>689.44</v>
      </c>
      <c r="I257" s="75"/>
    </row>
    <row r="258" spans="1:9" ht="19.5">
      <c r="A258" s="304" t="s">
        <v>94</v>
      </c>
      <c r="B258" s="151"/>
      <c r="C258" s="154"/>
      <c r="D258" s="157"/>
      <c r="E258" s="159" t="s">
        <v>39</v>
      </c>
      <c r="F258" s="164" t="s">
        <v>35</v>
      </c>
      <c r="G258" s="162">
        <v>43141</v>
      </c>
      <c r="H258" s="129">
        <v>344.72</v>
      </c>
      <c r="I258" s="75" t="s">
        <v>95</v>
      </c>
    </row>
    <row r="259" spans="1:8" ht="18.75">
      <c r="A259" s="73"/>
      <c r="B259" s="150"/>
      <c r="C259" s="153"/>
      <c r="D259" s="156"/>
      <c r="E259" s="159" t="s">
        <v>39</v>
      </c>
      <c r="F259" s="164" t="s">
        <v>37</v>
      </c>
      <c r="G259" s="162">
        <v>43169</v>
      </c>
      <c r="H259" s="129">
        <v>344.72</v>
      </c>
    </row>
    <row r="260" spans="1:8" ht="18.75">
      <c r="A260" s="73"/>
      <c r="B260" s="150"/>
      <c r="C260" s="153"/>
      <c r="D260" s="156"/>
      <c r="E260" s="159" t="s">
        <v>39</v>
      </c>
      <c r="F260" s="164" t="s">
        <v>219</v>
      </c>
      <c r="G260" s="162">
        <v>43169</v>
      </c>
      <c r="H260" s="129">
        <v>238.49</v>
      </c>
    </row>
    <row r="261" spans="1:8" ht="19.5" thickBot="1">
      <c r="A261" s="73"/>
      <c r="B261" s="152"/>
      <c r="C261" s="155"/>
      <c r="D261" s="158"/>
      <c r="E261" s="160"/>
      <c r="F261" s="145"/>
      <c r="G261" s="162"/>
      <c r="H261" s="130"/>
    </row>
    <row r="262" spans="1:9" ht="19.5" thickBot="1">
      <c r="A262" s="279" t="s">
        <v>61</v>
      </c>
      <c r="B262" s="319" t="s">
        <v>99</v>
      </c>
      <c r="C262" s="320">
        <v>43139</v>
      </c>
      <c r="D262" s="319">
        <v>5069.35</v>
      </c>
      <c r="E262" s="280"/>
      <c r="F262" s="281"/>
      <c r="G262" s="282"/>
      <c r="H262" s="272">
        <f>SUM(H263:H266)</f>
        <v>8012.820000000001</v>
      </c>
      <c r="I262" s="336" t="s">
        <v>100</v>
      </c>
    </row>
    <row r="263" spans="1:8" ht="19.5">
      <c r="A263" s="305" t="s">
        <v>98</v>
      </c>
      <c r="B263" s="146"/>
      <c r="C263" s="26"/>
      <c r="D263" s="24"/>
      <c r="E263" s="23" t="s">
        <v>62</v>
      </c>
      <c r="F263" s="14">
        <v>506</v>
      </c>
      <c r="G263" s="131">
        <v>43140</v>
      </c>
      <c r="H263" s="129">
        <v>5069.35</v>
      </c>
    </row>
    <row r="264" spans="1:8" s="1" customFormat="1" ht="19.5">
      <c r="A264" s="304"/>
      <c r="B264" s="322"/>
      <c r="C264" s="323"/>
      <c r="D264" s="28"/>
      <c r="E264" s="23" t="s">
        <v>62</v>
      </c>
      <c r="F264" s="21">
        <v>507</v>
      </c>
      <c r="G264" s="325">
        <v>43165</v>
      </c>
      <c r="H264" s="72">
        <v>899.39</v>
      </c>
    </row>
    <row r="265" spans="1:8" s="1" customFormat="1" ht="19.5">
      <c r="A265" s="304"/>
      <c r="B265" s="322"/>
      <c r="C265" s="323"/>
      <c r="D265" s="28"/>
      <c r="E265" s="324"/>
      <c r="F265" s="21">
        <v>508</v>
      </c>
      <c r="G265" s="325">
        <v>43165</v>
      </c>
      <c r="H265" s="72">
        <v>2044.08</v>
      </c>
    </row>
    <row r="266" spans="1:8" s="1" customFormat="1" ht="19.5">
      <c r="A266" s="304"/>
      <c r="B266" s="322"/>
      <c r="C266" s="323"/>
      <c r="D266" s="28"/>
      <c r="E266" s="324"/>
      <c r="F266" s="21"/>
      <c r="G266" s="325"/>
      <c r="H266" s="72"/>
    </row>
    <row r="267" spans="1:8" s="1" customFormat="1" ht="20.25" thickBot="1">
      <c r="A267" s="304"/>
      <c r="B267" s="322"/>
      <c r="C267" s="323"/>
      <c r="D267" s="28"/>
      <c r="E267" s="324"/>
      <c r="F267" s="21"/>
      <c r="G267" s="325"/>
      <c r="H267" s="72"/>
    </row>
    <row r="268" spans="1:8" s="1" customFormat="1" ht="19.5">
      <c r="A268" s="371" t="s">
        <v>152</v>
      </c>
      <c r="B268" s="372"/>
      <c r="C268" s="373"/>
      <c r="D268" s="374"/>
      <c r="E268" s="375"/>
      <c r="F268" s="288"/>
      <c r="G268" s="376"/>
      <c r="H268" s="266">
        <f>SUM(H269:H270)</f>
        <v>1600</v>
      </c>
    </row>
    <row r="269" spans="1:8" s="1" customFormat="1" ht="20.25" thickBot="1">
      <c r="A269" s="304" t="s">
        <v>94</v>
      </c>
      <c r="B269" s="322"/>
      <c r="C269" s="323"/>
      <c r="D269" s="28"/>
      <c r="E269" s="324" t="s">
        <v>153</v>
      </c>
      <c r="F269" s="21">
        <v>962</v>
      </c>
      <c r="G269" s="383">
        <v>43174</v>
      </c>
      <c r="H269" s="72">
        <v>800</v>
      </c>
    </row>
    <row r="270" spans="1:8" s="1" customFormat="1" ht="20.25" thickBot="1">
      <c r="A270" s="377"/>
      <c r="B270" s="378"/>
      <c r="C270" s="379"/>
      <c r="D270" s="380"/>
      <c r="E270" s="324" t="s">
        <v>154</v>
      </c>
      <c r="F270" s="382">
        <v>2128</v>
      </c>
      <c r="G270" s="383">
        <v>43174</v>
      </c>
      <c r="H270" s="130">
        <v>800</v>
      </c>
    </row>
    <row r="271" spans="1:8" s="1" customFormat="1" ht="19.5">
      <c r="A271" s="304"/>
      <c r="B271" s="322"/>
      <c r="C271" s="323"/>
      <c r="D271" s="28"/>
      <c r="E271" s="324"/>
      <c r="F271" s="21"/>
      <c r="G271" s="325"/>
      <c r="H271" s="72"/>
    </row>
    <row r="272" spans="1:8" s="1" customFormat="1" ht="20.25" thickBot="1">
      <c r="A272" s="304"/>
      <c r="B272" s="322"/>
      <c r="C272" s="323"/>
      <c r="D272" s="28"/>
      <c r="E272" s="324"/>
      <c r="F272" s="21"/>
      <c r="G272" s="325"/>
      <c r="H272" s="72"/>
    </row>
    <row r="273" spans="1:8" s="1" customFormat="1" ht="19.5">
      <c r="A273" s="371" t="s">
        <v>116</v>
      </c>
      <c r="B273" s="372"/>
      <c r="C273" s="373"/>
      <c r="D273" s="374"/>
      <c r="E273" s="375"/>
      <c r="F273" s="288"/>
      <c r="G273" s="376"/>
      <c r="H273" s="266">
        <f>SUM(H274:H275)</f>
        <v>100.30000000000001</v>
      </c>
    </row>
    <row r="274" spans="1:8" s="1" customFormat="1" ht="20.25" thickBot="1">
      <c r="A274" s="305" t="s">
        <v>98</v>
      </c>
      <c r="B274" s="322"/>
      <c r="C274" s="323"/>
      <c r="D274" s="28"/>
      <c r="E274" s="381" t="s">
        <v>117</v>
      </c>
      <c r="F274" s="21">
        <v>634</v>
      </c>
      <c r="G274" s="325">
        <v>43146</v>
      </c>
      <c r="H274" s="72">
        <v>52.7</v>
      </c>
    </row>
    <row r="275" spans="1:8" s="1" customFormat="1" ht="20.25" thickBot="1">
      <c r="A275" s="377"/>
      <c r="B275" s="378"/>
      <c r="C275" s="379"/>
      <c r="D275" s="380"/>
      <c r="E275" s="381" t="s">
        <v>117</v>
      </c>
      <c r="F275" s="382">
        <v>635</v>
      </c>
      <c r="G275" s="383">
        <v>43174</v>
      </c>
      <c r="H275" s="130">
        <v>47.6</v>
      </c>
    </row>
    <row r="276" spans="1:8" s="1" customFormat="1" ht="19.5">
      <c r="A276" s="304"/>
      <c r="B276" s="322"/>
      <c r="C276" s="323"/>
      <c r="D276" s="28"/>
      <c r="E276" s="370"/>
      <c r="F276" s="21"/>
      <c r="G276" s="325"/>
      <c r="H276" s="72"/>
    </row>
    <row r="277" spans="1:8" s="1" customFormat="1" ht="19.5">
      <c r="A277" s="348" t="s">
        <v>145</v>
      </c>
      <c r="B277" s="349"/>
      <c r="C277" s="350"/>
      <c r="D277" s="351"/>
      <c r="E277" s="352"/>
      <c r="F277" s="353"/>
      <c r="G277" s="354"/>
      <c r="H277" s="258">
        <f>SUM(H278:H280)</f>
        <v>1110.78</v>
      </c>
    </row>
    <row r="278" spans="1:8" ht="19.5">
      <c r="A278" s="304" t="s">
        <v>94</v>
      </c>
      <c r="B278" s="322"/>
      <c r="C278" s="323"/>
      <c r="D278" s="28"/>
      <c r="E278" s="324" t="s">
        <v>146</v>
      </c>
      <c r="F278" s="21">
        <v>1</v>
      </c>
      <c r="G278" s="325">
        <v>43165</v>
      </c>
      <c r="H278" s="72">
        <v>370.26</v>
      </c>
    </row>
    <row r="279" spans="1:8" ht="19.5">
      <c r="A279" s="304"/>
      <c r="B279" s="322"/>
      <c r="C279" s="323"/>
      <c r="D279" s="28"/>
      <c r="E279" s="324" t="s">
        <v>146</v>
      </c>
      <c r="F279" s="21">
        <v>2</v>
      </c>
      <c r="G279" s="325">
        <v>43165</v>
      </c>
      <c r="H279" s="72">
        <v>370.26</v>
      </c>
    </row>
    <row r="280" spans="1:8" ht="19.5">
      <c r="A280" s="304"/>
      <c r="B280" s="322"/>
      <c r="C280" s="323"/>
      <c r="D280" s="28"/>
      <c r="E280" s="324" t="s">
        <v>146</v>
      </c>
      <c r="F280" s="21">
        <v>3</v>
      </c>
      <c r="G280" s="325">
        <v>43202</v>
      </c>
      <c r="H280" s="72">
        <v>370.26</v>
      </c>
    </row>
    <row r="281" spans="1:8" ht="19.5">
      <c r="A281" s="304"/>
      <c r="B281" s="322"/>
      <c r="C281" s="323"/>
      <c r="D281" s="28"/>
      <c r="E281" s="324"/>
      <c r="F281" s="21"/>
      <c r="G281" s="325"/>
      <c r="H281" s="72"/>
    </row>
    <row r="282" spans="1:8" ht="19.5">
      <c r="A282" s="348" t="s">
        <v>147</v>
      </c>
      <c r="B282" s="349"/>
      <c r="C282" s="350"/>
      <c r="D282" s="351"/>
      <c r="E282" s="352"/>
      <c r="F282" s="353"/>
      <c r="G282" s="354"/>
      <c r="H282" s="258">
        <f>SUM(H283:H284)</f>
        <v>1226.24</v>
      </c>
    </row>
    <row r="283" spans="1:8" ht="19.5">
      <c r="A283" s="304" t="s">
        <v>94</v>
      </c>
      <c r="B283" s="322"/>
      <c r="C283" s="323"/>
      <c r="D283" s="28"/>
      <c r="E283" s="324" t="s">
        <v>148</v>
      </c>
      <c r="F283" s="21">
        <v>850</v>
      </c>
      <c r="G283" s="325">
        <v>43174</v>
      </c>
      <c r="H283" s="72">
        <v>1226.24</v>
      </c>
    </row>
    <row r="284" spans="1:8" ht="19.5">
      <c r="A284" s="304"/>
      <c r="B284" s="322"/>
      <c r="C284" s="323"/>
      <c r="D284" s="28"/>
      <c r="E284" s="324"/>
      <c r="F284" s="21"/>
      <c r="G284" s="325"/>
      <c r="H284" s="72"/>
    </row>
    <row r="285" spans="1:8" ht="19.5">
      <c r="A285" s="304"/>
      <c r="B285" s="322"/>
      <c r="C285" s="323"/>
      <c r="D285" s="28"/>
      <c r="E285" s="324"/>
      <c r="F285" s="21"/>
      <c r="G285" s="325"/>
      <c r="H285" s="72"/>
    </row>
    <row r="286" spans="1:8" ht="19.5">
      <c r="A286" s="348" t="s">
        <v>149</v>
      </c>
      <c r="B286" s="349"/>
      <c r="C286" s="350"/>
      <c r="D286" s="351"/>
      <c r="E286" s="352"/>
      <c r="F286" s="353"/>
      <c r="G286" s="354"/>
      <c r="H286" s="258">
        <f>SUM(H287:H290)</f>
        <v>1400</v>
      </c>
    </row>
    <row r="287" spans="1:8" ht="19.5">
      <c r="A287" s="304" t="s">
        <v>94</v>
      </c>
      <c r="B287" s="322"/>
      <c r="C287" s="323"/>
      <c r="D287" s="28"/>
      <c r="E287" s="324" t="s">
        <v>150</v>
      </c>
      <c r="F287" s="21">
        <v>57</v>
      </c>
      <c r="G287" s="325">
        <v>43165</v>
      </c>
      <c r="H287" s="72">
        <v>300</v>
      </c>
    </row>
    <row r="288" spans="1:8" ht="19.5">
      <c r="A288" s="304"/>
      <c r="B288" s="322"/>
      <c r="C288" s="323"/>
      <c r="D288" s="28"/>
      <c r="E288" s="324" t="s">
        <v>150</v>
      </c>
      <c r="F288" s="21">
        <v>58</v>
      </c>
      <c r="G288" s="325">
        <v>43165</v>
      </c>
      <c r="H288" s="72">
        <v>400</v>
      </c>
    </row>
    <row r="289" spans="1:8" ht="19.5">
      <c r="A289" s="304"/>
      <c r="B289" s="322"/>
      <c r="C289" s="323"/>
      <c r="D289" s="28"/>
      <c r="E289" s="324" t="s">
        <v>151</v>
      </c>
      <c r="F289" s="21">
        <v>110</v>
      </c>
      <c r="G289" s="325">
        <v>43165</v>
      </c>
      <c r="H289" s="72">
        <v>300</v>
      </c>
    </row>
    <row r="290" spans="1:8" ht="19.5">
      <c r="A290" s="304"/>
      <c r="B290" s="322"/>
      <c r="C290" s="323"/>
      <c r="D290" s="28"/>
      <c r="E290" s="324" t="s">
        <v>151</v>
      </c>
      <c r="F290" s="21">
        <v>114</v>
      </c>
      <c r="G290" s="325">
        <v>43165</v>
      </c>
      <c r="H290" s="72">
        <v>400</v>
      </c>
    </row>
    <row r="291" spans="1:8" ht="19.5">
      <c r="A291" s="304"/>
      <c r="B291" s="322"/>
      <c r="C291" s="323"/>
      <c r="D291" s="28"/>
      <c r="E291" s="324"/>
      <c r="F291" s="21"/>
      <c r="G291" s="325"/>
      <c r="H291" s="72"/>
    </row>
    <row r="292" spans="1:8" ht="19.5">
      <c r="A292" s="304"/>
      <c r="B292" s="322"/>
      <c r="C292" s="323"/>
      <c r="D292" s="28"/>
      <c r="E292" s="324"/>
      <c r="F292" s="21"/>
      <c r="G292" s="325"/>
      <c r="H292" s="72"/>
    </row>
    <row r="293" spans="1:8" ht="19.5">
      <c r="A293" s="348" t="s">
        <v>156</v>
      </c>
      <c r="B293" s="349"/>
      <c r="C293" s="350"/>
      <c r="D293" s="351"/>
      <c r="E293" s="352"/>
      <c r="F293" s="353"/>
      <c r="G293" s="354"/>
      <c r="H293" s="262">
        <f>SUM(H294:H295)</f>
        <v>1120</v>
      </c>
    </row>
    <row r="294" spans="1:8" ht="19.5">
      <c r="A294" s="304" t="s">
        <v>94</v>
      </c>
      <c r="B294" s="322"/>
      <c r="C294" s="323"/>
      <c r="D294" s="28"/>
      <c r="E294" s="324" t="s">
        <v>157</v>
      </c>
      <c r="F294" s="21">
        <v>37</v>
      </c>
      <c r="G294" s="325">
        <v>43165</v>
      </c>
      <c r="H294" s="72">
        <v>1120</v>
      </c>
    </row>
    <row r="295" spans="1:8" ht="19.5">
      <c r="A295" s="304"/>
      <c r="B295" s="322"/>
      <c r="C295" s="323"/>
      <c r="D295" s="28"/>
      <c r="E295" s="324"/>
      <c r="F295" s="21"/>
      <c r="G295" s="325"/>
      <c r="H295" s="72"/>
    </row>
    <row r="296" spans="1:8" ht="19.5" thickBot="1">
      <c r="A296" s="321"/>
      <c r="B296" s="322"/>
      <c r="C296" s="323"/>
      <c r="D296" s="28"/>
      <c r="E296" s="324"/>
      <c r="F296" s="21"/>
      <c r="G296" s="325"/>
      <c r="H296" s="72"/>
    </row>
    <row r="297" spans="1:8" ht="21" customHeight="1" thickBot="1">
      <c r="A297" s="328"/>
      <c r="B297" s="281"/>
      <c r="C297" s="281"/>
      <c r="D297" s="337">
        <f>D257+D251+D248+D239+D214+D201</f>
        <v>43973.93</v>
      </c>
      <c r="E297" s="333" t="s">
        <v>102</v>
      </c>
      <c r="F297" s="329"/>
      <c r="G297" s="281"/>
      <c r="H297" s="331">
        <f>H251+H257+H277+H282+H214+H286+H248+H268+H201+H293+H239</f>
        <v>51349.149999999994</v>
      </c>
    </row>
    <row r="298" spans="1:8" ht="18.75" customHeight="1" thickBot="1">
      <c r="A298" s="326"/>
      <c r="B298" s="327"/>
      <c r="C298" s="327"/>
      <c r="D298" s="338">
        <f>D262+D235+D198+D193</f>
        <v>9879.35</v>
      </c>
      <c r="E298" s="334" t="s">
        <v>101</v>
      </c>
      <c r="F298" s="330"/>
      <c r="G298" s="327"/>
      <c r="H298" s="332">
        <f>H262+H235+H198+H193+H273</f>
        <v>10923.119999999999</v>
      </c>
    </row>
  </sheetData>
  <sheetProtection/>
  <mergeCells count="13">
    <mergeCell ref="F100:F102"/>
    <mergeCell ref="G100:G102"/>
    <mergeCell ref="F90:F91"/>
    <mergeCell ref="G90:G91"/>
    <mergeCell ref="A118:H118"/>
    <mergeCell ref="A2:H7"/>
    <mergeCell ref="I90:I91"/>
    <mergeCell ref="A126:H126"/>
    <mergeCell ref="A112:H112"/>
    <mergeCell ref="A11:G11"/>
    <mergeCell ref="A37:H37"/>
    <mergeCell ref="A44:H44"/>
    <mergeCell ref="A94:H9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2017-12-15T06:30:57Z</cp:lastPrinted>
  <dcterms:created xsi:type="dcterms:W3CDTF">2015-04-15T13:36:56Z</dcterms:created>
  <dcterms:modified xsi:type="dcterms:W3CDTF">2018-05-17T11:10:50Z</dcterms:modified>
  <cp:category/>
  <cp:version/>
  <cp:contentType/>
  <cp:contentStatus/>
</cp:coreProperties>
</file>